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Branch-S P\Darden\Project Inspector\Permit Application\"/>
    </mc:Choice>
  </mc:AlternateContent>
  <bookViews>
    <workbookView xWindow="0" yWindow="0" windowWidth="28800" windowHeight="145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I27" i="1"/>
  <c r="H27" i="1"/>
  <c r="J24" i="1"/>
  <c r="I24" i="1"/>
  <c r="H24" i="1"/>
  <c r="J23" i="1"/>
  <c r="I23" i="1"/>
  <c r="H23" i="1"/>
  <c r="J15" i="1"/>
  <c r="I15" i="1"/>
  <c r="H15" i="1"/>
  <c r="H13" i="1"/>
  <c r="I13" i="1" s="1"/>
  <c r="J13" i="1" l="1"/>
  <c r="J30" i="1"/>
  <c r="J22" i="1"/>
  <c r="J21" i="1"/>
  <c r="J20" i="1"/>
  <c r="J17" i="1"/>
  <c r="J16" i="1"/>
  <c r="J14" i="1"/>
  <c r="J8" i="1"/>
  <c r="J7" i="1"/>
  <c r="J5" i="1"/>
  <c r="J3" i="1"/>
  <c r="I30" i="1"/>
  <c r="I22" i="1"/>
  <c r="I21" i="1"/>
  <c r="I20" i="1"/>
  <c r="I17" i="1"/>
  <c r="I16" i="1"/>
  <c r="I14" i="1"/>
  <c r="I8" i="1"/>
  <c r="I7" i="1"/>
  <c r="I5" i="1"/>
  <c r="I3" i="1"/>
  <c r="H17" i="1"/>
  <c r="H16" i="1"/>
  <c r="H20" i="1"/>
  <c r="H21" i="1"/>
  <c r="H22" i="1"/>
  <c r="H14" i="1"/>
  <c r="H8" i="1"/>
  <c r="H7" i="1"/>
  <c r="H5" i="1"/>
  <c r="H3" i="1"/>
  <c r="P10" i="1" l="1"/>
  <c r="D30" i="1" l="1"/>
  <c r="E30" i="1"/>
  <c r="N38" i="1" l="1"/>
  <c r="D38" i="1" l="1"/>
</calcChain>
</file>

<file path=xl/sharedStrings.xml><?xml version="1.0" encoding="utf-8"?>
<sst xmlns="http://schemas.openxmlformats.org/spreadsheetml/2006/main" count="117" uniqueCount="36">
  <si>
    <t>Wetland</t>
  </si>
  <si>
    <t>Area</t>
  </si>
  <si>
    <t>Jurisdiction</t>
  </si>
  <si>
    <t>Yes</t>
  </si>
  <si>
    <t>ORM</t>
  </si>
  <si>
    <t>Sheet</t>
  </si>
  <si>
    <t>Total</t>
  </si>
  <si>
    <t>TMS</t>
  </si>
  <si>
    <t>Total Acreage</t>
  </si>
  <si>
    <t>Totals</t>
  </si>
  <si>
    <t>Impact Type</t>
  </si>
  <si>
    <t>Wetland A</t>
  </si>
  <si>
    <t>Stream</t>
  </si>
  <si>
    <t>NWW-1</t>
  </si>
  <si>
    <t>Fill</t>
  </si>
  <si>
    <t>Length</t>
  </si>
  <si>
    <t>Wetland B</t>
  </si>
  <si>
    <t>Wetland C</t>
  </si>
  <si>
    <t>Wetland D</t>
  </si>
  <si>
    <t>Excavation</t>
  </si>
  <si>
    <t>Armor Fill</t>
  </si>
  <si>
    <t>Wetland E</t>
  </si>
  <si>
    <t>NWW-2</t>
  </si>
  <si>
    <t>Wetland F</t>
  </si>
  <si>
    <t>Wetland G</t>
  </si>
  <si>
    <t>NWW-4</t>
  </si>
  <si>
    <t>Wetland H</t>
  </si>
  <si>
    <t>Wetland I</t>
  </si>
  <si>
    <t>NWW-3</t>
  </si>
  <si>
    <t>NWW-2A</t>
  </si>
  <si>
    <t>Pipe Fill</t>
  </si>
  <si>
    <t>Impact</t>
  </si>
  <si>
    <t>Mitigation</t>
  </si>
  <si>
    <t>Preservation</t>
  </si>
  <si>
    <t>Enhancement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</si>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</sst>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0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C1" workbookViewId="0">
      <selection activeCell="N4" sqref="N4"/>
    </sheetView>
  </sheetViews>
  <sheetFormatPr defaultRowHeight="14.5" x14ac:dyDescent="0.35"/>
  <cols>
    <col min="1" max="1" width="12.7265625" bestFit="1" customWidth="1"/>
    <col min="2" max="2" width="16.453125" style="1" bestFit="1" customWidth="1"/>
    <col min="3" max="6" width="8.7265625" style="1"/>
    <col min="7" max="7" width="11" style="1" bestFit="1" customWidth="1"/>
    <col min="8" max="9" width="11" style="1" customWidth="1"/>
    <col min="10" max="10" width="12.26953125" style="1" bestFit="1" customWidth="1"/>
    <col min="11" max="11" width="8.7265625" style="1"/>
    <col min="12" max="12" width="10.1796875" style="1" bestFit="1" customWidth="1"/>
    <col min="13" max="13" width="8.7265625" style="1"/>
    <col min="15" max="15" width="21.7265625" style="1" bestFit="1" customWidth="1"/>
    <col min="17" max="17" width="8.7265625" style="1"/>
  </cols>
  <sheetData>
    <row r="1" spans="1:16" x14ac:dyDescent="0.35">
      <c r="A1" t="s">
        <v>7</v>
      </c>
      <c r="B1" s="1" t="s">
        <v>0</v>
      </c>
      <c r="C1" s="1" t="s">
        <v>12</v>
      </c>
      <c r="D1" s="1" t="s">
        <v>1</v>
      </c>
      <c r="E1" s="1" t="s">
        <v>15</v>
      </c>
      <c r="F1" s="1" t="s">
        <v>31</v>
      </c>
      <c r="G1" s="1" t="s">
        <v>10</v>
      </c>
      <c r="H1" s="1" t="s">
        <v>32</v>
      </c>
      <c r="I1" s="1" t="s">
        <v>33</v>
      </c>
      <c r="J1" s="1" t="s">
        <v>34</v>
      </c>
      <c r="K1" s="1" t="s">
        <v>5</v>
      </c>
      <c r="L1" s="1" t="s">
        <v>2</v>
      </c>
      <c r="M1" s="1" t="s">
        <v>4</v>
      </c>
      <c r="N1" s="1" t="s">
        <v>6</v>
      </c>
    </row>
    <row r="3" spans="1:16" x14ac:dyDescent="0.35">
      <c r="B3" s="1" t="s">
        <v>11</v>
      </c>
      <c r="D3" s="1">
        <v>0.21</v>
      </c>
      <c r="F3" s="1">
        <v>0.21</v>
      </c>
      <c r="G3" s="1" t="s">
        <v>14</v>
      </c>
      <c r="H3" s="5">
        <f>SUM(D3/D30)</f>
        <v>0.24137931034482754</v>
      </c>
      <c r="I3" s="6">
        <f>SUM(0.38*H3)</f>
        <v>9.1724137931034469E-2</v>
      </c>
      <c r="J3" s="6">
        <f>SUM(2.99*H3)</f>
        <v>0.7217241379310344</v>
      </c>
      <c r="K3" s="1">
        <v>5</v>
      </c>
      <c r="L3" s="1" t="s">
        <v>3</v>
      </c>
      <c r="M3" s="1" t="s">
        <v>35</v>
      </c>
      <c r="P3">
        <v>592</v>
      </c>
    </row>
    <row r="4" spans="1:16" x14ac:dyDescent="0.35">
      <c r="C4" s="1" t="s">
        <v>13</v>
      </c>
      <c r="E4" s="1">
        <v>592</v>
      </c>
      <c r="F4" s="1">
        <v>592</v>
      </c>
      <c r="G4" s="1" t="s">
        <v>14</v>
      </c>
      <c r="K4" s="1">
        <v>5</v>
      </c>
      <c r="L4" s="1" t="s">
        <v>3</v>
      </c>
      <c r="M4" s="1" t="s">
        <v>35</v>
      </c>
      <c r="P4">
        <v>442</v>
      </c>
    </row>
    <row r="5" spans="1:16" x14ac:dyDescent="0.35">
      <c r="B5" s="1" t="s">
        <v>16</v>
      </c>
      <c r="D5" s="1">
        <v>0.17</v>
      </c>
      <c r="F5" s="1">
        <v>0.17</v>
      </c>
      <c r="G5" s="1" t="s">
        <v>14</v>
      </c>
      <c r="H5" s="5">
        <f>SUM(D5/D30)</f>
        <v>0.1954022988505747</v>
      </c>
      <c r="I5" s="6">
        <f>SUM(0.38*H5)</f>
        <v>7.4252873563218386E-2</v>
      </c>
      <c r="J5" s="6">
        <f>SUM(2.99*H5)</f>
        <v>0.58425287356321842</v>
      </c>
      <c r="K5" s="1">
        <v>6</v>
      </c>
      <c r="L5" s="1" t="s">
        <v>3</v>
      </c>
      <c r="M5" s="1" t="s">
        <v>35</v>
      </c>
      <c r="P5">
        <v>807</v>
      </c>
    </row>
    <row r="6" spans="1:16" x14ac:dyDescent="0.35">
      <c r="C6" s="1" t="s">
        <v>13</v>
      </c>
      <c r="E6" s="1">
        <v>442</v>
      </c>
      <c r="F6" s="1">
        <v>442</v>
      </c>
      <c r="G6" s="1" t="s">
        <v>14</v>
      </c>
      <c r="K6" s="1">
        <v>6</v>
      </c>
      <c r="L6" s="1" t="s">
        <v>3</v>
      </c>
      <c r="M6" s="1" t="s">
        <v>35</v>
      </c>
      <c r="P6">
        <v>77</v>
      </c>
    </row>
    <row r="7" spans="1:16" x14ac:dyDescent="0.35">
      <c r="B7" s="1" t="s">
        <v>17</v>
      </c>
      <c r="D7" s="1">
        <v>0.02</v>
      </c>
      <c r="F7" s="1">
        <v>0.02</v>
      </c>
      <c r="G7" s="1" t="s">
        <v>14</v>
      </c>
      <c r="H7" s="5">
        <f>SUM(D7/D30)</f>
        <v>2.2988505747126433E-2</v>
      </c>
      <c r="I7" s="6">
        <f>SUM(0.38*H7)</f>
        <v>8.7356321839080452E-3</v>
      </c>
      <c r="J7" s="6">
        <f>SUM(2.99*H7)</f>
        <v>6.8735632183908046E-2</v>
      </c>
      <c r="K7" s="1">
        <v>7</v>
      </c>
      <c r="L7" s="1" t="s">
        <v>3</v>
      </c>
      <c r="M7" s="1" t="s">
        <v>35</v>
      </c>
      <c r="P7">
        <v>106</v>
      </c>
    </row>
    <row r="8" spans="1:16" x14ac:dyDescent="0.35">
      <c r="B8" s="1" t="s">
        <v>18</v>
      </c>
      <c r="D8" s="1">
        <v>0.03</v>
      </c>
      <c r="F8" s="1">
        <v>0.03</v>
      </c>
      <c r="G8" s="1" t="s">
        <v>19</v>
      </c>
      <c r="H8" s="5">
        <f>SUM(D8/D30)</f>
        <v>3.4482758620689648E-2</v>
      </c>
      <c r="I8" s="6">
        <f>SUM(0.38*H8)</f>
        <v>1.3103448275862066E-2</v>
      </c>
      <c r="J8" s="6">
        <f>SUM(2.99*H8)</f>
        <v>0.10310344827586206</v>
      </c>
      <c r="K8" s="1">
        <v>7</v>
      </c>
      <c r="L8" s="1" t="s">
        <v>3</v>
      </c>
      <c r="M8" s="1" t="s">
        <v>35</v>
      </c>
      <c r="P8">
        <v>116</v>
      </c>
    </row>
    <row r="9" spans="1:16" x14ac:dyDescent="0.35">
      <c r="C9" s="1" t="s">
        <v>13</v>
      </c>
      <c r="E9" s="1">
        <v>807</v>
      </c>
      <c r="F9" s="1">
        <v>807</v>
      </c>
      <c r="G9" s="1" t="s">
        <v>19</v>
      </c>
      <c r="K9" s="1">
        <v>7</v>
      </c>
      <c r="L9" s="1" t="s">
        <v>3</v>
      </c>
      <c r="M9" s="1" t="s">
        <v>35</v>
      </c>
      <c r="P9">
        <v>213</v>
      </c>
    </row>
    <row r="10" spans="1:16" x14ac:dyDescent="0.35">
      <c r="C10" s="1" t="s">
        <v>13</v>
      </c>
      <c r="E10" s="1">
        <v>77</v>
      </c>
      <c r="F10" s="1">
        <v>77</v>
      </c>
      <c r="G10" s="1" t="s">
        <v>14</v>
      </c>
      <c r="K10" s="1">
        <v>7</v>
      </c>
      <c r="L10" s="1" t="s">
        <v>3</v>
      </c>
      <c r="M10" s="1" t="s">
        <v>35</v>
      </c>
      <c r="P10">
        <f>SUM(P3:P9)</f>
        <v>2353</v>
      </c>
    </row>
    <row r="11" spans="1:16" x14ac:dyDescent="0.35">
      <c r="C11" s="1" t="s">
        <v>13</v>
      </c>
      <c r="E11" s="1">
        <v>106</v>
      </c>
      <c r="F11" s="1">
        <v>106</v>
      </c>
      <c r="G11" s="1" t="s">
        <v>14</v>
      </c>
      <c r="K11" s="1">
        <v>7</v>
      </c>
      <c r="L11" s="1" t="s">
        <v>3</v>
      </c>
      <c r="M11" s="1" t="s">
        <v>35</v>
      </c>
    </row>
    <row r="12" spans="1:16" x14ac:dyDescent="0.35">
      <c r="C12" s="1" t="s">
        <v>13</v>
      </c>
      <c r="E12" s="1">
        <v>116</v>
      </c>
      <c r="F12" s="1">
        <v>116</v>
      </c>
      <c r="G12" s="1" t="s">
        <v>20</v>
      </c>
      <c r="K12" s="1">
        <v>7</v>
      </c>
      <c r="L12" s="1" t="s">
        <v>3</v>
      </c>
      <c r="M12" s="1" t="s">
        <v>35</v>
      </c>
    </row>
    <row r="13" spans="1:16" x14ac:dyDescent="0.35">
      <c r="C13" s="1" t="s">
        <v>13</v>
      </c>
      <c r="E13" s="1">
        <v>213</v>
      </c>
      <c r="F13" s="1">
        <v>213</v>
      </c>
      <c r="G13" s="4" t="s">
        <v>19</v>
      </c>
      <c r="H13" s="8">
        <f>SUM(2353/E30)</f>
        <v>0.47144860749348827</v>
      </c>
      <c r="I13" s="9">
        <f>SUM(1079*H13)</f>
        <v>508.69304748547387</v>
      </c>
      <c r="J13" s="9">
        <f>SUM(7924*H13)</f>
        <v>3735.7587657784011</v>
      </c>
      <c r="K13" s="1">
        <v>7</v>
      </c>
      <c r="L13" s="1" t="s">
        <v>3</v>
      </c>
      <c r="M13" s="1" t="s">
        <v>35</v>
      </c>
    </row>
    <row r="14" spans="1:16" x14ac:dyDescent="0.35">
      <c r="B14" s="1" t="s">
        <v>21</v>
      </c>
      <c r="D14" s="1">
        <v>0.18</v>
      </c>
      <c r="F14" s="1">
        <v>0.18</v>
      </c>
      <c r="G14" s="4" t="s">
        <v>14</v>
      </c>
      <c r="H14" s="5">
        <f>SUM(D14/D30)</f>
        <v>0.2068965517241379</v>
      </c>
      <c r="I14" s="6">
        <f>SUM(0.38*H14)</f>
        <v>7.862068965517241E-2</v>
      </c>
      <c r="J14" s="6">
        <f>SUM(2.99*H14)</f>
        <v>0.61862068965517236</v>
      </c>
      <c r="K14" s="1">
        <v>8</v>
      </c>
      <c r="L14" s="1" t="s">
        <v>3</v>
      </c>
      <c r="M14" s="1" t="s">
        <v>35</v>
      </c>
    </row>
    <row r="15" spans="1:16" x14ac:dyDescent="0.35">
      <c r="C15" s="1" t="s">
        <v>22</v>
      </c>
      <c r="E15" s="1">
        <v>1066</v>
      </c>
      <c r="F15" s="1">
        <v>1066</v>
      </c>
      <c r="G15" s="4" t="s">
        <v>14</v>
      </c>
      <c r="H15" s="8">
        <f>SUM(F15/E30)</f>
        <v>0.21358445201362453</v>
      </c>
      <c r="I15" s="9">
        <f>SUM(1079*H15)</f>
        <v>230.45762372270087</v>
      </c>
      <c r="J15" s="9">
        <f>SUM(7924*H15)</f>
        <v>1692.4431977559607</v>
      </c>
      <c r="K15" s="1">
        <v>8</v>
      </c>
      <c r="L15" s="1" t="s">
        <v>3</v>
      </c>
      <c r="M15" s="1" t="s">
        <v>35</v>
      </c>
    </row>
    <row r="16" spans="1:16" x14ac:dyDescent="0.35">
      <c r="B16" s="1" t="s">
        <v>23</v>
      </c>
      <c r="D16" s="1">
        <v>0.01</v>
      </c>
      <c r="F16" s="1">
        <v>0.01</v>
      </c>
      <c r="G16" s="4" t="s">
        <v>14</v>
      </c>
      <c r="H16" s="5">
        <f>SUM(D16/D30)</f>
        <v>1.1494252873563216E-2</v>
      </c>
      <c r="I16" s="6">
        <f>SUM(0.38*H16)</f>
        <v>4.3678160919540226E-3</v>
      </c>
      <c r="J16" s="6">
        <f>SUM(2.99*H16)</f>
        <v>3.4367816091954023E-2</v>
      </c>
      <c r="K16" s="1">
        <v>9</v>
      </c>
      <c r="L16" s="1" t="s">
        <v>3</v>
      </c>
      <c r="M16" s="1" t="s">
        <v>35</v>
      </c>
    </row>
    <row r="17" spans="2:17" x14ac:dyDescent="0.35">
      <c r="B17" s="1" t="s">
        <v>24</v>
      </c>
      <c r="D17" s="1">
        <v>0.11</v>
      </c>
      <c r="F17" s="1">
        <v>0.11</v>
      </c>
      <c r="G17" s="4" t="s">
        <v>19</v>
      </c>
      <c r="H17" s="5">
        <f>SUM(D17/D30)</f>
        <v>0.12643678160919539</v>
      </c>
      <c r="I17" s="6">
        <f>SUM(0.38*H17)</f>
        <v>4.8045977011494247E-2</v>
      </c>
      <c r="J17" s="6">
        <f>SUM(2.99*H17)</f>
        <v>0.37804597701149423</v>
      </c>
      <c r="K17" s="1">
        <v>9</v>
      </c>
      <c r="L17" s="1" t="s">
        <v>3</v>
      </c>
      <c r="M17" s="1" t="s">
        <v>35</v>
      </c>
    </row>
    <row r="18" spans="2:17" x14ac:dyDescent="0.35">
      <c r="C18" s="1" t="s">
        <v>25</v>
      </c>
      <c r="E18" s="1">
        <v>283</v>
      </c>
      <c r="F18" s="1">
        <v>283</v>
      </c>
      <c r="G18" s="4" t="s">
        <v>19</v>
      </c>
      <c r="H18" s="4"/>
      <c r="I18" s="4"/>
      <c r="J18" s="4"/>
      <c r="K18" s="1">
        <v>9</v>
      </c>
      <c r="L18" s="1" t="s">
        <v>3</v>
      </c>
      <c r="M18" s="1" t="s">
        <v>35</v>
      </c>
    </row>
    <row r="19" spans="2:17" x14ac:dyDescent="0.35">
      <c r="C19" s="1" t="s">
        <v>25</v>
      </c>
      <c r="E19" s="1">
        <v>257</v>
      </c>
      <c r="F19" s="1">
        <v>257</v>
      </c>
      <c r="G19" s="4" t="s">
        <v>14</v>
      </c>
      <c r="H19" s="4"/>
      <c r="I19" s="4"/>
      <c r="J19" s="4"/>
      <c r="K19" s="1">
        <v>9</v>
      </c>
      <c r="L19" s="1" t="s">
        <v>3</v>
      </c>
      <c r="M19" s="1" t="s">
        <v>35</v>
      </c>
    </row>
    <row r="20" spans="2:17" x14ac:dyDescent="0.35">
      <c r="B20" s="1" t="s">
        <v>26</v>
      </c>
      <c r="D20" s="1">
        <v>0.01</v>
      </c>
      <c r="F20" s="1">
        <v>0.01</v>
      </c>
      <c r="G20" s="4" t="s">
        <v>19</v>
      </c>
      <c r="H20" s="5">
        <f>SUM(D20/D30)</f>
        <v>1.1494252873563216E-2</v>
      </c>
      <c r="I20" s="6">
        <f>SUM(0.38*H20)</f>
        <v>4.3678160919540226E-3</v>
      </c>
      <c r="J20" s="6">
        <f>SUM(2.99*H20)</f>
        <v>3.4367816091954023E-2</v>
      </c>
      <c r="K20" s="1">
        <v>9</v>
      </c>
      <c r="L20" s="1" t="s">
        <v>3</v>
      </c>
      <c r="M20" s="1" t="s">
        <v>35</v>
      </c>
    </row>
    <row r="21" spans="2:17" x14ac:dyDescent="0.35">
      <c r="B21" s="1" t="s">
        <v>27</v>
      </c>
      <c r="D21" s="1">
        <v>0.06</v>
      </c>
      <c r="F21" s="1">
        <v>0.06</v>
      </c>
      <c r="G21" s="4" t="s">
        <v>19</v>
      </c>
      <c r="H21" s="5">
        <f>SUM(D21/D30)</f>
        <v>6.8965517241379296E-2</v>
      </c>
      <c r="I21" s="6">
        <f>SUM(0.38*H21)</f>
        <v>2.6206896551724132E-2</v>
      </c>
      <c r="J21" s="6">
        <f>SUM(2.99*H21)</f>
        <v>0.20620689655172411</v>
      </c>
      <c r="K21" s="1">
        <v>9</v>
      </c>
      <c r="L21" s="1" t="s">
        <v>3</v>
      </c>
      <c r="M21" s="1" t="s">
        <v>35</v>
      </c>
    </row>
    <row r="22" spans="2:17" x14ac:dyDescent="0.35">
      <c r="B22" s="1" t="s">
        <v>27</v>
      </c>
      <c r="D22" s="1">
        <v>7.0000000000000007E-2</v>
      </c>
      <c r="F22" s="1">
        <v>7.0000000000000007E-2</v>
      </c>
      <c r="G22" s="4" t="s">
        <v>14</v>
      </c>
      <c r="H22" s="5">
        <f>SUM(D22/D30)</f>
        <v>8.0459770114942528E-2</v>
      </c>
      <c r="I22" s="6">
        <f>SUM(0.38*H22)</f>
        <v>3.057471264367816E-2</v>
      </c>
      <c r="J22" s="6">
        <f>SUM(2.99*H22)</f>
        <v>0.24057471264367816</v>
      </c>
      <c r="K22" s="1">
        <v>9</v>
      </c>
      <c r="L22" s="1" t="s">
        <v>3</v>
      </c>
      <c r="M22" s="1" t="s">
        <v>35</v>
      </c>
    </row>
    <row r="23" spans="2:17" x14ac:dyDescent="0.35">
      <c r="C23" s="1" t="s">
        <v>25</v>
      </c>
      <c r="E23" s="1">
        <v>68</v>
      </c>
      <c r="F23" s="1">
        <v>68</v>
      </c>
      <c r="G23" s="4" t="s">
        <v>20</v>
      </c>
      <c r="H23" s="8">
        <f>SUM(608/E30)</f>
        <v>0.12181927469445002</v>
      </c>
      <c r="I23" s="9">
        <f>SUM(1079*H23)</f>
        <v>131.44299739531158</v>
      </c>
      <c r="J23" s="9">
        <f>SUM(7924*H23)</f>
        <v>965.29593267882194</v>
      </c>
      <c r="K23" s="1">
        <v>9</v>
      </c>
      <c r="L23" s="1" t="s">
        <v>3</v>
      </c>
      <c r="M23" s="1" t="s">
        <v>35</v>
      </c>
    </row>
    <row r="24" spans="2:17" x14ac:dyDescent="0.35">
      <c r="C24" s="1" t="s">
        <v>28</v>
      </c>
      <c r="E24" s="1">
        <v>189</v>
      </c>
      <c r="F24" s="1">
        <v>189</v>
      </c>
      <c r="G24" s="1" t="s">
        <v>14</v>
      </c>
      <c r="H24" s="8">
        <f>SUM(F24/E30)</f>
        <v>3.7868162692847124E-2</v>
      </c>
      <c r="I24" s="9">
        <f>SUM(1079*H24)</f>
        <v>40.859747545582046</v>
      </c>
      <c r="J24" s="9">
        <f>SUM(7924*H24)</f>
        <v>300.06732117812061</v>
      </c>
      <c r="K24" s="1">
        <v>10</v>
      </c>
      <c r="L24" s="1" t="s">
        <v>3</v>
      </c>
      <c r="M24" s="1" t="s">
        <v>35</v>
      </c>
    </row>
    <row r="25" spans="2:17" x14ac:dyDescent="0.35">
      <c r="C25" s="1" t="s">
        <v>29</v>
      </c>
      <c r="E25" s="1">
        <v>218</v>
      </c>
      <c r="F25" s="1">
        <v>218</v>
      </c>
      <c r="G25" s="1" t="s">
        <v>30</v>
      </c>
      <c r="K25" s="1">
        <v>11</v>
      </c>
      <c r="L25" s="1" t="s">
        <v>3</v>
      </c>
      <c r="M25" s="1" t="s">
        <v>35</v>
      </c>
    </row>
    <row r="26" spans="2:17" x14ac:dyDescent="0.35">
      <c r="C26" s="1" t="s">
        <v>29</v>
      </c>
      <c r="E26" s="1">
        <v>537</v>
      </c>
      <c r="F26" s="1">
        <v>537</v>
      </c>
      <c r="G26" s="1" t="s">
        <v>30</v>
      </c>
      <c r="K26" s="1">
        <v>11</v>
      </c>
      <c r="L26" s="1" t="s">
        <v>3</v>
      </c>
      <c r="M26" s="1" t="s">
        <v>35</v>
      </c>
    </row>
    <row r="27" spans="2:17" x14ac:dyDescent="0.35">
      <c r="C27" s="1" t="s">
        <v>29</v>
      </c>
      <c r="E27" s="1">
        <v>20</v>
      </c>
      <c r="F27" s="1">
        <v>20</v>
      </c>
      <c r="G27" s="1" t="s">
        <v>20</v>
      </c>
      <c r="H27" s="10">
        <f>SUM(775/E30)</f>
        <v>0.15527950310559005</v>
      </c>
      <c r="I27" s="9">
        <f>SUM(1079*H27)</f>
        <v>167.54658385093165</v>
      </c>
      <c r="J27" s="9">
        <f>SUM(7924*H27)</f>
        <v>1230.4347826086955</v>
      </c>
      <c r="K27" s="1">
        <v>12</v>
      </c>
      <c r="L27" s="1" t="s">
        <v>3</v>
      </c>
      <c r="M27" s="1" t="s">
        <v>35</v>
      </c>
    </row>
    <row r="30" spans="2:17" s="2" customFormat="1" x14ac:dyDescent="0.35">
      <c r="B30" s="3" t="s">
        <v>6</v>
      </c>
      <c r="C30" s="3"/>
      <c r="D30" s="3">
        <f>SUM(D2:D29)</f>
        <v>0.87000000000000011</v>
      </c>
      <c r="E30" s="3">
        <f>SUM(E4:E29)</f>
        <v>4991</v>
      </c>
      <c r="F30" s="3"/>
      <c r="G30" s="3"/>
      <c r="H30" s="3"/>
      <c r="I30" s="7">
        <f>SUM(I3:I27)</f>
        <v>1079.3800000000001</v>
      </c>
      <c r="J30" s="7">
        <f>SUM(J3:J27)</f>
        <v>7926.99</v>
      </c>
      <c r="K30" s="3"/>
      <c r="L30" s="3"/>
      <c r="M30" s="3"/>
      <c r="O30" s="3"/>
      <c r="Q30" s="3"/>
    </row>
    <row r="32" spans="2:17" x14ac:dyDescent="0.35">
      <c r="N32">
        <v>71.58</v>
      </c>
    </row>
    <row r="35" spans="1:15" x14ac:dyDescent="0.35">
      <c r="N35">
        <v>13.38</v>
      </c>
    </row>
    <row r="38" spans="1:15" x14ac:dyDescent="0.35">
      <c r="A38" s="2" t="s">
        <v>9</v>
      </c>
      <c r="D38" s="3">
        <f>SUM(D30+D33+D36)</f>
        <v>0.87000000000000011</v>
      </c>
      <c r="E38" s="3"/>
      <c r="F38" s="3">
        <v>1.38</v>
      </c>
      <c r="G38" s="3">
        <v>0.12</v>
      </c>
      <c r="H38" s="3"/>
      <c r="I38" s="3"/>
      <c r="J38" s="3"/>
      <c r="N38" s="2">
        <f>SUM(N3:N37)</f>
        <v>84.96</v>
      </c>
      <c r="O38" s="1" t="s">
        <v>8</v>
      </c>
    </row>
  </sheetData>
  <pageMargins left="0.7" right="0.7" top="0.75" bottom="0.75" header="0.3" footer="0.3"/>
  <pageSetup paperSize="1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United States Army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Darden, Richard L SAC</dc:creator>
  <cp:lastModifiedBy>Darden, Richard L SAC</cp:lastModifiedBy>
  <dcterms:created xsi:type="dcterms:W3CDTF">2019-10-15T17:00:12Z</dcterms:created>
  <dcterms:modified xsi:type="dcterms:W3CDTF">2020-04-23T15:41:29Z</dcterms:modified>
</cp:coreProperties>
</file>