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T:\Columbia-1610\Projects\2023\23610178A_RS&amp;H_I-77 Exit 26 Phase I LNTP_Blythewood SC\GEO\Project Docs\Reports\US 21 Bridge over NSRR\App 5 - DHSW Results\"/>
    </mc:Choice>
  </mc:AlternateContent>
  <xr:revisionPtr revIDLastSave="0" documentId="13_ncr:1_{795BFEF0-7594-4D7E-AB41-643EAB89C997}" xr6:coauthVersionLast="47" xr6:coauthVersionMax="47" xr10:uidLastSave="{00000000-0000-0000-0000-000000000000}"/>
  <bookViews>
    <workbookView xWindow="28680" yWindow="-120" windowWidth="29040" windowHeight="17640" tabRatio="500" activeTab="1" xr2:uid="{00000000-000D-0000-FFFF-FFFF00000000}"/>
  </bookViews>
  <sheets>
    <sheet name="Downhole Calculations" sheetId="8" r:id="rId1"/>
    <sheet name="EB-1W" sheetId="6" r:id="rId2"/>
    <sheet name="B-C Calcs" sheetId="10" r:id="rId3"/>
  </sheets>
  <definedNames>
    <definedName name="_xlnm.Print_Area" localSheetId="2">'B-C Calcs'!$A$1:$G$61</definedName>
    <definedName name="_xlnm.Print_Area" localSheetId="0">'Downhole Calculations'!$A$1:$M$50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10" l="1"/>
  <c r="D32" i="10" s="1"/>
  <c r="E32" i="10" s="1"/>
  <c r="A33" i="10"/>
  <c r="D33" i="10"/>
  <c r="E33" i="10" s="1"/>
  <c r="A34" i="10"/>
  <c r="D34" i="10"/>
  <c r="E34" i="10"/>
  <c r="A35" i="10"/>
  <c r="D35" i="10" s="1"/>
  <c r="E35" i="10" s="1"/>
  <c r="A36" i="10"/>
  <c r="D36" i="10" s="1"/>
  <c r="E36" i="10" s="1"/>
  <c r="A31" i="10"/>
  <c r="D31" i="10" s="1"/>
  <c r="E31" i="10" s="1"/>
  <c r="A30" i="10"/>
  <c r="D30" i="10"/>
  <c r="E30" i="10" s="1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A11" i="10"/>
  <c r="D11" i="10" s="1"/>
  <c r="E11" i="10" s="1"/>
  <c r="A12" i="10"/>
  <c r="D12" i="10" s="1"/>
  <c r="E12" i="10" s="1"/>
  <c r="A13" i="10"/>
  <c r="A14" i="10"/>
  <c r="D14" i="10" s="1"/>
  <c r="E14" i="10" s="1"/>
  <c r="A15" i="10"/>
  <c r="D15" i="10" s="1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10" i="10"/>
  <c r="D10" i="10" s="1"/>
  <c r="E10" i="10" s="1"/>
  <c r="D13" i="10"/>
  <c r="E13" i="10" s="1"/>
  <c r="D9" i="10"/>
  <c r="E9" i="10" s="1"/>
  <c r="D46" i="10" l="1"/>
  <c r="E15" i="10"/>
  <c r="E46" i="10" s="1"/>
  <c r="E48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Chad Bruorton</author>
  </authors>
  <commentList>
    <comment ref="F8" authorId="0" shapeId="0" xr:uid="{73C40F48-DDEE-4132-BBF8-70D0BB4159B8}">
      <text>
        <r>
          <rPr>
            <b/>
            <sz val="9"/>
            <color indexed="81"/>
            <rFont val="Tahoma"/>
            <family val="2"/>
          </rPr>
          <t>Chad Bruorton:</t>
        </r>
        <r>
          <rPr>
            <sz val="9"/>
            <color indexed="81"/>
            <rFont val="Tahoma"/>
            <family val="2"/>
          </rPr>
          <t xml:space="preserve">
for HSA with no mud, may lessen N during drilling (not necessarily representative) </t>
        </r>
      </text>
    </comment>
  </commentList>
</comments>
</file>

<file path=xl/sharedStrings.xml><?xml version="1.0" encoding="utf-8"?>
<sst xmlns="http://schemas.openxmlformats.org/spreadsheetml/2006/main" count="77" uniqueCount="54">
  <si>
    <t>Test</t>
  </si>
  <si>
    <t>Depth</t>
  </si>
  <si>
    <t>Shear Wave Velocity Calculations</t>
  </si>
  <si>
    <t>Geophone</t>
  </si>
  <si>
    <t>Ray Path</t>
  </si>
  <si>
    <t>Incremental</t>
  </si>
  <si>
    <t>Distance</t>
  </si>
  <si>
    <t>Interval</t>
  </si>
  <si>
    <t>Velocity</t>
  </si>
  <si>
    <t>(feet)</t>
  </si>
  <si>
    <t>(ft/s)</t>
  </si>
  <si>
    <t>Geophone Offset:</t>
  </si>
  <si>
    <t>Source Offset:</t>
  </si>
  <si>
    <t>Feet</t>
  </si>
  <si>
    <t>Arrival Time</t>
  </si>
  <si>
    <t>Time Interval</t>
  </si>
  <si>
    <t>Characteristic</t>
  </si>
  <si>
    <t>Waveform</t>
  </si>
  <si>
    <t>Sounding ID:</t>
  </si>
  <si>
    <t>Date:</t>
  </si>
  <si>
    <t>Rig:</t>
  </si>
  <si>
    <t>(seconds)</t>
  </si>
  <si>
    <r>
      <t>d</t>
    </r>
    <r>
      <rPr>
        <i/>
        <vertAlign val="subscript"/>
        <sz val="10"/>
        <rFont val="Arial"/>
        <family val="2"/>
      </rPr>
      <t>i</t>
    </r>
    <r>
      <rPr>
        <i/>
        <sz val="10"/>
        <rFont val="Arial"/>
        <family val="2"/>
      </rPr>
      <t>/v</t>
    </r>
    <r>
      <rPr>
        <i/>
        <vertAlign val="subscript"/>
        <sz val="10"/>
        <rFont val="Arial"/>
        <family val="2"/>
      </rPr>
      <t>si</t>
    </r>
  </si>
  <si>
    <t>Casing Stickup:</t>
  </si>
  <si>
    <t>P-WAVE</t>
  </si>
  <si>
    <t>S-WAVE</t>
  </si>
  <si>
    <t>Poissons</t>
  </si>
  <si>
    <t>EB-1W</t>
  </si>
  <si>
    <t>I-77 Exit 26 Phase I</t>
  </si>
  <si>
    <t>Blythwood, South Carolina</t>
  </si>
  <si>
    <t>23610178A</t>
  </si>
  <si>
    <t>CME-550X</t>
  </si>
  <si>
    <t>S&amp;ME Project Number:</t>
  </si>
  <si>
    <t>Job Name:</t>
  </si>
  <si>
    <t>Allied Air</t>
  </si>
  <si>
    <t>Job Number:</t>
  </si>
  <si>
    <t>Location:</t>
  </si>
  <si>
    <t>Boring:</t>
  </si>
  <si>
    <t>Computed By:</t>
  </si>
  <si>
    <t>Checked By:</t>
  </si>
  <si>
    <t>Bottom</t>
  </si>
  <si>
    <t>Vs Value (fps)</t>
  </si>
  <si>
    <r>
      <t>d</t>
    </r>
    <r>
      <rPr>
        <b/>
        <vertAlign val="subscript"/>
        <sz val="11"/>
        <rFont val="Times New Roman"/>
        <family val="1"/>
      </rPr>
      <t>i</t>
    </r>
  </si>
  <si>
    <r>
      <t>d</t>
    </r>
    <r>
      <rPr>
        <b/>
        <vertAlign val="subscript"/>
        <sz val="11"/>
        <rFont val="Times New Roman"/>
        <family val="1"/>
      </rPr>
      <t>i</t>
    </r>
    <r>
      <rPr>
        <b/>
        <sz val="11"/>
        <rFont val="Times New Roman"/>
        <family val="1"/>
      </rPr>
      <t>/N</t>
    </r>
    <r>
      <rPr>
        <b/>
        <vertAlign val="subscript"/>
        <sz val="11"/>
        <rFont val="Times New Roman"/>
        <family val="1"/>
      </rPr>
      <t>i</t>
    </r>
  </si>
  <si>
    <t>GW</t>
  </si>
  <si>
    <t>Comment</t>
  </si>
  <si>
    <t>Total</t>
  </si>
  <si>
    <t>Vs</t>
  </si>
  <si>
    <t>Site Class</t>
  </si>
  <si>
    <t>Calculated in accordance with International Building Code and ASCE-7.</t>
  </si>
  <si>
    <t>C</t>
  </si>
  <si>
    <t>Blythewood</t>
  </si>
  <si>
    <t>Hannah Skerkis</t>
  </si>
  <si>
    <t>Estimated below 83.4 feet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</si>
</sst>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"/>
    <numFmt numFmtId="165" formatCode="mmmm\ d\,\ yyyy"/>
    <numFmt numFmtId="166" formatCode="0.0000"/>
    <numFmt numFmtId="167" formatCode="0.00000"/>
  </numFmts>
  <fonts count="27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  <font>
      <sz val="8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  <font>
      <i/>
      <sz val="14"/>
      <name val="Segoe UI"/>
      <family val="2"/>
    </font>
    <font>
      <sz val="14"/>
      <name val="Segoe UI"/>
      <family val="2"/>
    </font>
    <font>
      <sz val="12"/>
      <name val="Segoe UI"/>
      <family val="2"/>
    </font>
    <font>
      <b/>
      <sz val="12"/>
      <name val="Segoe UI"/>
      <family val="2"/>
    </font>
    <font>
      <b/>
      <sz val="12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vertAlign val="subscript"/>
      <sz val="11"/>
      <name val="Times New Roman"/>
      <family val="1"/>
    </font>
    <font>
      <i/>
      <sz val="1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32"/>
      </patternFill>
    </fill>
    <fill>
      <patternFill patternType="solid">
        <fgColor indexed="47"/>
        <bgColor indexed="32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3" fontId="1" fillId="0" borderId="0" applyFill="0" applyBorder="0" applyAlignment="0" applyProtection="0"/>
    <xf numFmtId="5" fontId="1" fillId="0" borderId="0" applyFill="0" applyBorder="0" applyAlignment="0" applyProtection="0"/>
    <xf numFmtId="165" fontId="1" fillId="0" borderId="0" applyFill="0" applyBorder="0" applyAlignment="0" applyProtection="0"/>
    <xf numFmtId="2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1" applyNumberFormat="0" applyFill="0" applyAlignment="0" applyProtection="0"/>
  </cellStyleXfs>
  <cellXfs count="93">
    <xf numFmtId="0" fontId="0" fillId="0" borderId="0" xfId="0"/>
    <xf numFmtId="0" fontId="6" fillId="0" borderId="0" xfId="8" applyFont="1" applyAlignment="1">
      <alignment horizontal="center" vertical="center"/>
    </xf>
    <xf numFmtId="2" fontId="6" fillId="0" borderId="0" xfId="8" applyNumberFormat="1" applyFont="1" applyAlignment="1">
      <alignment vertical="center"/>
    </xf>
    <xf numFmtId="0" fontId="6" fillId="0" borderId="0" xfId="9" applyFont="1" applyAlignment="1">
      <alignment vertical="center"/>
    </xf>
    <xf numFmtId="0" fontId="4" fillId="0" borderId="0" xfId="9" applyFont="1" applyAlignment="1">
      <alignment horizontal="center" vertical="center"/>
    </xf>
    <xf numFmtId="0" fontId="7" fillId="0" borderId="0" xfId="9" applyFont="1" applyAlignment="1">
      <alignment vertical="center"/>
    </xf>
    <xf numFmtId="2" fontId="7" fillId="0" borderId="0" xfId="8" applyNumberFormat="1" applyFont="1" applyAlignment="1">
      <alignment vertical="center"/>
    </xf>
    <xf numFmtId="2" fontId="8" fillId="0" borderId="0" xfId="8" applyNumberFormat="1" applyFont="1" applyAlignment="1">
      <alignment horizontal="center" vertical="center"/>
    </xf>
    <xf numFmtId="0" fontId="9" fillId="0" borderId="0" xfId="9" applyFont="1" applyAlignment="1">
      <alignment vertical="center"/>
    </xf>
    <xf numFmtId="0" fontId="9" fillId="0" borderId="0" xfId="9" applyFont="1" applyAlignment="1">
      <alignment horizontal="center" vertical="center"/>
    </xf>
    <xf numFmtId="2" fontId="10" fillId="0" borderId="0" xfId="8" applyNumberFormat="1" applyFont="1" applyAlignment="1">
      <alignment vertical="center"/>
    </xf>
    <xf numFmtId="2" fontId="10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6" fillId="0" borderId="0" xfId="8" applyNumberFormat="1" applyFont="1" applyAlignment="1">
      <alignment horizontal="right" vertical="center"/>
    </xf>
    <xf numFmtId="2" fontId="5" fillId="0" borderId="0" xfId="8" applyNumberFormat="1" applyFont="1" applyAlignment="1">
      <alignment vertical="center"/>
    </xf>
    <xf numFmtId="0" fontId="8" fillId="0" borderId="0" xfId="9" applyFont="1" applyAlignment="1">
      <alignment horizontal="center" vertical="center"/>
    </xf>
    <xf numFmtId="2" fontId="6" fillId="0" borderId="2" xfId="8" applyNumberFormat="1" applyFont="1" applyBorder="1" applyAlignment="1">
      <alignment horizontal="center" vertical="center"/>
    </xf>
    <xf numFmtId="2" fontId="6" fillId="0" borderId="3" xfId="8" applyNumberFormat="1" applyFont="1" applyBorder="1" applyAlignment="1">
      <alignment horizontal="center" vertical="center"/>
    </xf>
    <xf numFmtId="0" fontId="6" fillId="0" borderId="0" xfId="9" applyFont="1" applyAlignment="1">
      <alignment horizontal="center" vertical="center"/>
    </xf>
    <xf numFmtId="2" fontId="6" fillId="2" borderId="3" xfId="8" applyNumberFormat="1" applyFont="1" applyFill="1" applyBorder="1" applyAlignment="1">
      <alignment horizontal="center" vertical="center"/>
    </xf>
    <xf numFmtId="164" fontId="6" fillId="2" borderId="3" xfId="8" applyNumberFormat="1" applyFont="1" applyFill="1" applyBorder="1" applyAlignment="1">
      <alignment horizontal="center" vertical="center"/>
    </xf>
    <xf numFmtId="2" fontId="6" fillId="3" borderId="3" xfId="8" applyNumberFormat="1" applyFont="1" applyFill="1" applyBorder="1" applyAlignment="1">
      <alignment horizontal="center" vertical="center"/>
    </xf>
    <xf numFmtId="164" fontId="6" fillId="3" borderId="3" xfId="8" applyNumberFormat="1" applyFont="1" applyFill="1" applyBorder="1" applyAlignment="1">
      <alignment horizontal="center" vertical="center"/>
    </xf>
    <xf numFmtId="2" fontId="6" fillId="0" borderId="4" xfId="8" applyNumberFormat="1" applyFont="1" applyBorder="1" applyAlignment="1">
      <alignment horizontal="center" vertical="center"/>
    </xf>
    <xf numFmtId="2" fontId="6" fillId="2" borderId="4" xfId="8" applyNumberFormat="1" applyFont="1" applyFill="1" applyBorder="1" applyAlignment="1">
      <alignment horizontal="center" vertical="center"/>
    </xf>
    <xf numFmtId="164" fontId="6" fillId="2" borderId="4" xfId="8" applyNumberFormat="1" applyFont="1" applyFill="1" applyBorder="1" applyAlignment="1">
      <alignment horizontal="center" vertical="center"/>
    </xf>
    <xf numFmtId="2" fontId="6" fillId="3" borderId="4" xfId="8" applyNumberFormat="1" applyFont="1" applyFill="1" applyBorder="1" applyAlignment="1">
      <alignment horizontal="center" vertical="center"/>
    </xf>
    <xf numFmtId="164" fontId="6" fillId="3" borderId="4" xfId="8" applyNumberFormat="1" applyFont="1" applyFill="1" applyBorder="1" applyAlignment="1">
      <alignment horizontal="center" vertical="center"/>
    </xf>
    <xf numFmtId="2" fontId="6" fillId="2" borderId="2" xfId="8" applyNumberFormat="1" applyFont="1" applyFill="1" applyBorder="1" applyAlignment="1">
      <alignment horizontal="center" vertical="center"/>
    </xf>
    <xf numFmtId="164" fontId="6" fillId="2" borderId="2" xfId="8" applyNumberFormat="1" applyFont="1" applyFill="1" applyBorder="1" applyAlignment="1">
      <alignment horizontal="center" vertical="center"/>
    </xf>
    <xf numFmtId="2" fontId="6" fillId="3" borderId="2" xfId="8" applyNumberFormat="1" applyFont="1" applyFill="1" applyBorder="1" applyAlignment="1">
      <alignment horizontal="center" vertical="center"/>
    </xf>
    <xf numFmtId="164" fontId="6" fillId="3" borderId="2" xfId="8" applyNumberFormat="1" applyFont="1" applyFill="1" applyBorder="1" applyAlignment="1">
      <alignment horizontal="center" vertical="center"/>
    </xf>
    <xf numFmtId="166" fontId="6" fillId="2" borderId="3" xfId="8" applyNumberFormat="1" applyFont="1" applyFill="1" applyBorder="1" applyAlignment="1">
      <alignment horizontal="center" vertical="center"/>
    </xf>
    <xf numFmtId="166" fontId="6" fillId="3" borderId="3" xfId="8" applyNumberFormat="1" applyFont="1" applyFill="1" applyBorder="1" applyAlignment="1">
      <alignment horizontal="center" vertical="center"/>
    </xf>
    <xf numFmtId="167" fontId="6" fillId="0" borderId="3" xfId="8" applyNumberFormat="1" applyFont="1" applyBorder="1" applyAlignment="1">
      <alignment horizontal="center" vertical="center"/>
    </xf>
    <xf numFmtId="2" fontId="7" fillId="0" borderId="0" xfId="8" applyNumberFormat="1" applyFont="1" applyAlignment="1">
      <alignment horizontal="center" vertical="center"/>
    </xf>
    <xf numFmtId="164" fontId="7" fillId="0" borderId="0" xfId="8" applyNumberFormat="1" applyFont="1" applyAlignment="1">
      <alignment vertical="center"/>
    </xf>
    <xf numFmtId="2" fontId="5" fillId="0" borderId="5" xfId="8" applyNumberFormat="1" applyFont="1" applyBorder="1" applyAlignment="1">
      <alignment horizontal="center" vertical="center"/>
    </xf>
    <xf numFmtId="2" fontId="5" fillId="0" borderId="0" xfId="8" applyNumberFormat="1" applyFont="1" applyBorder="1" applyAlignment="1">
      <alignment horizontal="center" vertical="center"/>
    </xf>
    <xf numFmtId="2" fontId="4" fillId="0" borderId="0" xfId="8" applyNumberFormat="1" applyFont="1" applyBorder="1" applyAlignment="1">
      <alignment horizontal="center" vertical="center"/>
    </xf>
    <xf numFmtId="164" fontId="4" fillId="0" borderId="0" xfId="9" applyNumberFormat="1" applyFont="1" applyAlignment="1">
      <alignment horizontal="center" vertical="center"/>
    </xf>
    <xf numFmtId="164" fontId="4" fillId="0" borderId="0" xfId="8" applyNumberFormat="1" applyFont="1" applyAlignment="1">
      <alignment horizontal="center" vertical="center"/>
    </xf>
    <xf numFmtId="0" fontId="14" fillId="0" borderId="6" xfId="9" applyFont="1" applyBorder="1" applyAlignment="1">
      <alignment horizontal="center"/>
    </xf>
    <xf numFmtId="2" fontId="6" fillId="0" borderId="7" xfId="9" applyNumberFormat="1" applyFont="1" applyBorder="1" applyAlignment="1">
      <alignment horizontal="center" vertical="center"/>
    </xf>
    <xf numFmtId="2" fontId="18" fillId="0" borderId="0" xfId="8" applyNumberFormat="1" applyFont="1" applyAlignment="1">
      <alignment horizontal="right" vertical="center"/>
    </xf>
    <xf numFmtId="2" fontId="18" fillId="0" borderId="0" xfId="8" applyNumberFormat="1" applyFont="1" applyAlignment="1">
      <alignment horizontal="center" vertical="center"/>
    </xf>
    <xf numFmtId="2" fontId="18" fillId="0" borderId="0" xfId="8" applyNumberFormat="1" applyFont="1" applyAlignment="1">
      <alignment vertical="center"/>
    </xf>
    <xf numFmtId="0" fontId="18" fillId="0" borderId="0" xfId="9" applyFont="1" applyAlignment="1">
      <alignment horizontal="right" vertical="center"/>
    </xf>
    <xf numFmtId="0" fontId="20" fillId="4" borderId="0" xfId="9" applyFont="1" applyFill="1" applyAlignment="1">
      <alignment horizontal="center" vertical="center"/>
    </xf>
    <xf numFmtId="0" fontId="4" fillId="0" borderId="0" xfId="9" applyFont="1" applyAlignment="1">
      <alignment horizontal="right" vertical="center"/>
    </xf>
    <xf numFmtId="0" fontId="0" fillId="0" borderId="0" xfId="0" applyAlignment="1">
      <alignment horizontal="right"/>
    </xf>
    <xf numFmtId="2" fontId="6" fillId="0" borderId="0" xfId="9" applyNumberFormat="1" applyFont="1" applyAlignment="1">
      <alignment horizontal="center" vertical="center"/>
    </xf>
    <xf numFmtId="2" fontId="11" fillId="0" borderId="0" xfId="9" applyNumberFormat="1" applyFont="1" applyAlignment="1">
      <alignment horizontal="center" vertical="center"/>
    </xf>
    <xf numFmtId="2" fontId="11" fillId="0" borderId="2" xfId="9" applyNumberFormat="1" applyFont="1" applyBorder="1" applyAlignment="1">
      <alignment horizontal="center" vertical="center"/>
    </xf>
    <xf numFmtId="2" fontId="12" fillId="0" borderId="3" xfId="9" applyNumberFormat="1" applyFont="1" applyBorder="1" applyAlignment="1">
      <alignment horizontal="center" vertical="center"/>
    </xf>
    <xf numFmtId="2" fontId="11" fillId="0" borderId="3" xfId="9" applyNumberFormat="1" applyFont="1" applyBorder="1" applyAlignment="1">
      <alignment horizontal="center" vertical="center"/>
    </xf>
    <xf numFmtId="2" fontId="7" fillId="0" borderId="4" xfId="9" applyNumberFormat="1" applyFont="1" applyBorder="1" applyAlignment="1">
      <alignment horizontal="center" vertical="center"/>
    </xf>
    <xf numFmtId="2" fontId="7" fillId="0" borderId="0" xfId="9" applyNumberFormat="1" applyFont="1" applyAlignment="1">
      <alignment horizontal="center" vertical="center"/>
    </xf>
    <xf numFmtId="2" fontId="18" fillId="0" borderId="0" xfId="8" applyNumberFormat="1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15" fontId="18" fillId="0" borderId="0" xfId="9" applyNumberFormat="1" applyFont="1" applyAlignment="1">
      <alignment horizontal="center" vertical="center"/>
    </xf>
    <xf numFmtId="0" fontId="18" fillId="0" borderId="0" xfId="9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1" fillId="5" borderId="0" xfId="0" applyFont="1" applyFill="1" applyAlignment="1">
      <alignment horizontal="left"/>
    </xf>
    <xf numFmtId="0" fontId="21" fillId="5" borderId="0" xfId="0" applyFont="1" applyFill="1" applyAlignment="1">
      <alignment horizontal="center"/>
    </xf>
    <xf numFmtId="0" fontId="21" fillId="0" borderId="0" xfId="0" applyFont="1" applyAlignment="1">
      <alignment horizontal="left"/>
    </xf>
    <xf numFmtId="0" fontId="22" fillId="0" borderId="10" xfId="0" applyFont="1" applyBorder="1" applyAlignment="1">
      <alignment horizontal="center"/>
    </xf>
    <xf numFmtId="0" fontId="22" fillId="5" borderId="11" xfId="0" applyFont="1" applyFill="1" applyBorder="1" applyAlignment="1">
      <alignment horizontal="center"/>
    </xf>
    <xf numFmtId="0" fontId="22" fillId="5" borderId="10" xfId="0" applyFont="1" applyFill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2" xfId="0" applyFont="1" applyBorder="1" applyAlignment="1">
      <alignment horizontal="left"/>
    </xf>
    <xf numFmtId="0" fontId="22" fillId="0" borderId="13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1" fontId="22" fillId="6" borderId="14" xfId="0" applyNumberFormat="1" applyFont="1" applyFill="1" applyBorder="1" applyAlignment="1">
      <alignment horizontal="center"/>
    </xf>
    <xf numFmtId="0" fontId="21" fillId="6" borderId="14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2" fontId="21" fillId="0" borderId="0" xfId="0" applyNumberFormat="1" applyFont="1" applyAlignment="1">
      <alignment horizontal="center"/>
    </xf>
    <xf numFmtId="0" fontId="16" fillId="0" borderId="0" xfId="9" applyFont="1" applyAlignment="1">
      <alignment horizontal="center" vertical="center"/>
    </xf>
    <xf numFmtId="2" fontId="17" fillId="0" borderId="0" xfId="8" applyNumberFormat="1" applyFont="1" applyFill="1" applyAlignment="1">
      <alignment horizontal="center" vertical="center"/>
    </xf>
    <xf numFmtId="2" fontId="8" fillId="0" borderId="0" xfId="8" applyNumberFormat="1" applyFont="1" applyAlignment="1">
      <alignment horizontal="center" vertical="center"/>
    </xf>
    <xf numFmtId="2" fontId="6" fillId="3" borderId="8" xfId="8" applyNumberFormat="1" applyFont="1" applyFill="1" applyBorder="1" applyAlignment="1">
      <alignment horizontal="center" vertical="center"/>
    </xf>
    <xf numFmtId="2" fontId="6" fillId="3" borderId="5" xfId="8" applyNumberFormat="1" applyFont="1" applyFill="1" applyBorder="1" applyAlignment="1">
      <alignment horizontal="center" vertical="center"/>
    </xf>
    <xf numFmtId="2" fontId="6" fillId="3" borderId="9" xfId="8" applyNumberFormat="1" applyFont="1" applyFill="1" applyBorder="1" applyAlignment="1">
      <alignment horizontal="center" vertical="center"/>
    </xf>
    <xf numFmtId="2" fontId="6" fillId="0" borderId="0" xfId="7" applyNumberFormat="1" applyFont="1" applyAlignment="1">
      <alignment horizontal="center" vertical="center"/>
    </xf>
    <xf numFmtId="2" fontId="6" fillId="2" borderId="8" xfId="8" applyNumberFormat="1" applyFont="1" applyFill="1" applyBorder="1" applyAlignment="1">
      <alignment horizontal="center" vertical="center"/>
    </xf>
    <xf numFmtId="2" fontId="6" fillId="2" borderId="5" xfId="8" applyNumberFormat="1" applyFont="1" applyFill="1" applyBorder="1" applyAlignment="1">
      <alignment horizontal="center" vertical="center"/>
    </xf>
    <xf numFmtId="2" fontId="6" fillId="2" borderId="9" xfId="8" applyNumberFormat="1" applyFont="1" applyFill="1" applyBorder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18" fillId="0" borderId="0" xfId="8" applyNumberFormat="1" applyFont="1" applyAlignment="1">
      <alignment horizontal="right" vertical="center"/>
    </xf>
    <xf numFmtId="2" fontId="6" fillId="0" borderId="0" xfId="8" applyNumberFormat="1" applyFont="1" applyAlignment="1">
      <alignment horizontal="right" vertical="center"/>
    </xf>
    <xf numFmtId="0" fontId="24" fillId="0" borderId="0" xfId="0" applyFont="1" applyAlignment="1">
      <alignment horizontal="center"/>
    </xf>
  </cellXfs>
  <cellStyles count="11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normal 2" xfId="7" xr:uid="{00000000-0005-0000-0000-000007000000}"/>
    <cellStyle name="normal_BNY Melon Velocity" xfId="8" xr:uid="{00000000-0005-0000-0000-000008000000}"/>
    <cellStyle name="Normal_BNY Melon Velocity_1" xfId="9" xr:uid="{00000000-0005-0000-0000-000009000000}"/>
    <cellStyle name="Total" xfId="10" builtinId="25" customBuiltin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defRPr>
            </a:pPr>
            <a:r>
              <a:rPr lang="en-US"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Shear </a:t>
            </a:r>
            <a:r>
              <a:rPr lang="en-US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Wave Velocity Profile EB-1W 
</a:t>
            </a:r>
            <a:r>
              <a:rPr lang="en-US" sz="1000" b="1" i="0" u="none" strike="noStrike" baseline="0">
                <a:solidFill>
                  <a:sysClr val="windowText" lastClr="000000"/>
                </a:solidFill>
                <a:effectLst/>
              </a:rPr>
              <a:t>I-77 Exit 26 Phase-I</a:t>
            </a:r>
            <a:r>
              <a:rPr lang="en-US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
Blythwood, South Carolina
S&amp;ME Project:</a:t>
            </a:r>
            <a:r>
              <a:rPr lang="en-US" baseline="0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 </a:t>
            </a:r>
            <a:r>
              <a:rPr lang="en-US">
                <a:solidFill>
                  <a:sysClr val="windowText" lastClr="000000"/>
                </a:solidFill>
                <a:latin typeface="Segoe UI" panose="020B0502040204020203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23610178A</a:t>
            </a:r>
          </a:p>
        </c:rich>
      </c:tx>
      <c:layout>
        <c:manualLayout>
          <c:xMode val="edge"/>
          <c:yMode val="edge"/>
          <c:x val="0.35713527307322118"/>
          <c:y val="3.341866311330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36157337367625"/>
          <c:y val="0.17467760844079719"/>
          <c:w val="0.85779122541603636"/>
          <c:h val="0.7995310668229777"/>
        </c:manualLayout>
      </c:layout>
      <c:scatterChart>
        <c:scatterStyle val="lineMarker"/>
        <c:varyColors val="0"/>
        <c:ser>
          <c:idx val="0"/>
          <c:order val="0"/>
          <c:tx>
            <c:v>Downhole B-16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xVal>
            <c:numRef>
              <c:f>'Downhole Calculations'!$J$20:$J$48</c:f>
              <c:numCache>
                <c:formatCode>0.0</c:formatCode>
                <c:ptCount val="29"/>
                <c:pt idx="0">
                  <c:v>483.4306747148936</c:v>
                </c:pt>
                <c:pt idx="1">
                  <c:v>947.22671909653877</c:v>
                </c:pt>
                <c:pt idx="2">
                  <c:v>1231.2903655113819</c:v>
                </c:pt>
                <c:pt idx="3">
                  <c:v>1394.7209313138221</c:v>
                </c:pt>
                <c:pt idx="4">
                  <c:v>1490.8613450641037</c:v>
                </c:pt>
                <c:pt idx="5">
                  <c:v>1550.2423568310394</c:v>
                </c:pt>
                <c:pt idx="6">
                  <c:v>1447.9229204883195</c:v>
                </c:pt>
                <c:pt idx="7">
                  <c:v>1578.2495391162722</c:v>
                </c:pt>
                <c:pt idx="8">
                  <c:v>2320.4806348810862</c:v>
                </c:pt>
                <c:pt idx="9">
                  <c:v>2414.3876094228235</c:v>
                </c:pt>
                <c:pt idx="10">
                  <c:v>2283.5241034626974</c:v>
                </c:pt>
                <c:pt idx="11">
                  <c:v>2466.9752563378916</c:v>
                </c:pt>
                <c:pt idx="12">
                  <c:v>2361.7702088386895</c:v>
                </c:pt>
                <c:pt idx="13">
                  <c:v>1885.276904251217</c:v>
                </c:pt>
                <c:pt idx="14">
                  <c:v>1585.5614566604677</c:v>
                </c:pt>
                <c:pt idx="15">
                  <c:v>1567.1663162941375</c:v>
                </c:pt>
                <c:pt idx="16">
                  <c:v>1759.9474800267724</c:v>
                </c:pt>
                <c:pt idx="17">
                  <c:v>1649.8295410557155</c:v>
                </c:pt>
                <c:pt idx="18">
                  <c:v>1924.7218022347838</c:v>
                </c:pt>
                <c:pt idx="19">
                  <c:v>1766.0437356427492</c:v>
                </c:pt>
                <c:pt idx="20">
                  <c:v>2898.3045435250679</c:v>
                </c:pt>
                <c:pt idx="21">
                  <c:v>3176.637396445044</c:v>
                </c:pt>
                <c:pt idx="22">
                  <c:v>3365.9984806727466</c:v>
                </c:pt>
                <c:pt idx="23">
                  <c:v>4933.0552676299039</c:v>
                </c:pt>
                <c:pt idx="24">
                  <c:v>5457.7141526285068</c:v>
                </c:pt>
                <c:pt idx="25">
                  <c:v>6228.0657135719821</c:v>
                </c:pt>
                <c:pt idx="26">
                  <c:v>6363.2866583391487</c:v>
                </c:pt>
                <c:pt idx="27">
                  <c:v>6137.9450120147894</c:v>
                </c:pt>
              </c:numCache>
            </c:numRef>
          </c:xVal>
          <c:yVal>
            <c:numRef>
              <c:f>'Downhole Calculations'!$K$20:$K$48</c:f>
              <c:numCache>
                <c:formatCode>0.00</c:formatCode>
                <c:ptCount val="29"/>
                <c:pt idx="0">
                  <c:v>2.4</c:v>
                </c:pt>
                <c:pt idx="1">
                  <c:v>5.4</c:v>
                </c:pt>
                <c:pt idx="2">
                  <c:v>8.4</c:v>
                </c:pt>
                <c:pt idx="3">
                  <c:v>11.4</c:v>
                </c:pt>
                <c:pt idx="4">
                  <c:v>14.4</c:v>
                </c:pt>
                <c:pt idx="5">
                  <c:v>17.399999999999999</c:v>
                </c:pt>
                <c:pt idx="6">
                  <c:v>20.399999999999999</c:v>
                </c:pt>
                <c:pt idx="7">
                  <c:v>23.4</c:v>
                </c:pt>
                <c:pt idx="8">
                  <c:v>26.4</c:v>
                </c:pt>
                <c:pt idx="9">
                  <c:v>29.4</c:v>
                </c:pt>
                <c:pt idx="10">
                  <c:v>32.4</c:v>
                </c:pt>
                <c:pt idx="11">
                  <c:v>35.4</c:v>
                </c:pt>
                <c:pt idx="12">
                  <c:v>38.4</c:v>
                </c:pt>
                <c:pt idx="13">
                  <c:v>41.4</c:v>
                </c:pt>
                <c:pt idx="14">
                  <c:v>44.4</c:v>
                </c:pt>
                <c:pt idx="15">
                  <c:v>47.4</c:v>
                </c:pt>
                <c:pt idx="16">
                  <c:v>50.4</c:v>
                </c:pt>
                <c:pt idx="17">
                  <c:v>53.4</c:v>
                </c:pt>
                <c:pt idx="18">
                  <c:v>56.4</c:v>
                </c:pt>
                <c:pt idx="19">
                  <c:v>59.4</c:v>
                </c:pt>
                <c:pt idx="20">
                  <c:v>62.4</c:v>
                </c:pt>
                <c:pt idx="21">
                  <c:v>65.400000000000006</c:v>
                </c:pt>
                <c:pt idx="22">
                  <c:v>68.400000000000006</c:v>
                </c:pt>
                <c:pt idx="23">
                  <c:v>71.400000000000006</c:v>
                </c:pt>
                <c:pt idx="24">
                  <c:v>74.400000000000006</c:v>
                </c:pt>
                <c:pt idx="25">
                  <c:v>77.400000000000006</c:v>
                </c:pt>
                <c:pt idx="26">
                  <c:v>80.400000000000006</c:v>
                </c:pt>
                <c:pt idx="27">
                  <c:v>83.4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CF-4D45-B4CF-A08DC6AF4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56896"/>
        <c:axId val="53892661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1"/>
                <c:tx>
                  <c:v>P-Wave</c:v>
                </c:tx>
                <c:spPr>
                  <a:ln w="28575">
                    <a:noFill/>
                  </a:ln>
                </c:spPr>
                <c:marker>
                  <c:symbol val="circle"/>
                  <c:size val="7"/>
                  <c:spPr>
                    <a:solidFill>
                      <a:srgbClr val="C00000"/>
                    </a:solidFill>
                    <a:ln>
                      <a:noFill/>
                      <a:prstDash val="solid"/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'Downhole Calculations'!$G$20:$G$35</c15:sqref>
                        </c15:formulaRef>
                      </c:ext>
                    </c:extLst>
                    <c:numCache>
                      <c:formatCode>0.0</c:formatCode>
                      <c:ptCount val="16"/>
                      <c:pt idx="0">
                        <c:v>2327.4016201255508</c:v>
                      </c:pt>
                      <c:pt idx="1">
                        <c:v>4505.0052718916422</c:v>
                      </c:pt>
                      <c:pt idx="2">
                        <c:v>5982.8994527247223</c:v>
                      </c:pt>
                      <c:pt idx="3">
                        <c:v>6756.1085432032824</c:v>
                      </c:pt>
                      <c:pt idx="4">
                        <c:v>7426.5538681002172</c:v>
                      </c:pt>
                      <c:pt idx="5">
                        <c:v>7723.9912620786927</c:v>
                      </c:pt>
                      <c:pt idx="6">
                        <c:v>9004.5029761050246</c:v>
                      </c:pt>
                      <c:pt idx="7">
                        <c:v>9150.8307758176925</c:v>
                      </c:pt>
                      <c:pt idx="8">
                        <c:v>8461.6471149280478</c:v>
                      </c:pt>
                      <c:pt idx="9">
                        <c:v>9034.5653202974408</c:v>
                      </c:pt>
                      <c:pt idx="10">
                        <c:v>8851.326990691583</c:v>
                      </c:pt>
                      <c:pt idx="11">
                        <c:v>9134.087781001117</c:v>
                      </c:pt>
                      <c:pt idx="12">
                        <c:v>8184.2248772027715</c:v>
                      </c:pt>
                      <c:pt idx="13">
                        <c:v>6614.0099758560091</c:v>
                      </c:pt>
                      <c:pt idx="14">
                        <c:v>6516.07122840374</c:v>
                      </c:pt>
                      <c:pt idx="15">
                        <c:v>6475.3694206270138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'Downhole Calculations'!$K$20:$K$35</c15:sqref>
                        </c15:formulaRef>
                      </c:ext>
                    </c:extLst>
                    <c:numCache>
                      <c:formatCode>0.00</c:formatCode>
                      <c:ptCount val="16"/>
                      <c:pt idx="0">
                        <c:v>2.4</c:v>
                      </c:pt>
                      <c:pt idx="1">
                        <c:v>5.4</c:v>
                      </c:pt>
                      <c:pt idx="2">
                        <c:v>8.4</c:v>
                      </c:pt>
                      <c:pt idx="3">
                        <c:v>11.4</c:v>
                      </c:pt>
                      <c:pt idx="4">
                        <c:v>14.4</c:v>
                      </c:pt>
                      <c:pt idx="5">
                        <c:v>17.399999999999999</c:v>
                      </c:pt>
                      <c:pt idx="6">
                        <c:v>20.399999999999999</c:v>
                      </c:pt>
                      <c:pt idx="7">
                        <c:v>23.4</c:v>
                      </c:pt>
                      <c:pt idx="8">
                        <c:v>26.4</c:v>
                      </c:pt>
                      <c:pt idx="9">
                        <c:v>29.4</c:v>
                      </c:pt>
                      <c:pt idx="10">
                        <c:v>32.4</c:v>
                      </c:pt>
                      <c:pt idx="11">
                        <c:v>35.4</c:v>
                      </c:pt>
                      <c:pt idx="12">
                        <c:v>38.4</c:v>
                      </c:pt>
                      <c:pt idx="13">
                        <c:v>41.4</c:v>
                      </c:pt>
                      <c:pt idx="14">
                        <c:v>44.4</c:v>
                      </c:pt>
                      <c:pt idx="15">
                        <c:v>47.4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1BCF-4D45-B4CF-A08DC6AF449D}"/>
                  </c:ext>
                </c:extLst>
              </c15:ser>
            </c15:filteredScatterSeries>
          </c:ext>
        </c:extLst>
      </c:scatterChart>
      <c:valAx>
        <c:axId val="128856896"/>
        <c:scaling>
          <c:orientation val="minMax"/>
        </c:scaling>
        <c:delete val="0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US">
                    <a:latin typeface="Segoe UI" panose="020B0502040204020203" pitchFamily="34" charset="0"/>
                    <a:ea typeface="Segoe UI" panose="020B0502040204020203" pitchFamily="34" charset="0"/>
                    <a:cs typeface="Segoe UI" panose="020B0502040204020203" pitchFamily="34" charset="0"/>
                  </a:rPr>
                  <a:t>Shear Wave Velocity, Vs (ft/sec)</a:t>
                </a:r>
              </a:p>
            </c:rich>
          </c:tx>
          <c:layout>
            <c:manualLayout>
              <c:xMode val="edge"/>
              <c:yMode val="edge"/>
              <c:x val="0.37367631721545802"/>
              <c:y val="0.116091455234762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8926616"/>
        <c:crossesAt val="0"/>
        <c:crossBetween val="midCat"/>
      </c:valAx>
      <c:valAx>
        <c:axId val="538926616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1.664159269531169E-2"/>
              <c:y val="0.539273140857392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856896"/>
        <c:crossesAt val="0"/>
        <c:crossBetween val="midCat"/>
        <c:majorUnit val="1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85" workbookViewId="0"/>
  </sheetViews>
  <pageMargins left="0.7" right="0.7" top="0.75" bottom="0.75" header="0.3" footer="0.3"/>
  <pageSetup orientation="portrait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379721</xdr:colOff>
      <xdr:row>1</xdr:row>
      <xdr:rowOff>166007</xdr:rowOff>
    </xdr:from>
    <xdr:to>
      <xdr:col>0</xdr:col>
      <xdr:colOff>915677</xdr:colOff>
      <xdr:row>4</xdr:row>
      <xdr:rowOff>115661</xdr:rowOff>
    </xdr:to>
    <xdr:pic>
      <xdr:nvPicPr>
        <xdr:cNvPr id="66649" name="Picture 2">
          <a:extLst>
            <a:ext uri="{FF2B5EF4-FFF2-40B4-BE49-F238E27FC236}">
              <a16:creationId xmlns:a16="http://schemas.microsoft.com/office/drawing/2014/main" id="{00000000-0008-0000-0000-0000590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9721" y="370114"/>
          <a:ext cx="535956" cy="5347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76147" cy="8561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F9A0444F-CB76-4A33-AA2F-E37D309CABE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0.10482</cdr:x>
      <cdr:y>0.04251</cdr:y>
    </cdr:from>
    <cdr:to>
      <cdr:x>0.19257</cdr:x>
      <cdr:y>0.10769</cdr:y>
    </cdr:to>
    <cdr:pic>
      <cdr:nvPicPr>
        <cdr:cNvPr id="7" name="Picture 1">
          <a:extLst xmlns:a="http://schemas.openxmlformats.org/drawingml/2006/main">
            <a:ext uri="{FF2B5EF4-FFF2-40B4-BE49-F238E27FC236}">
              <a16:creationId xmlns:a16="http://schemas.microsoft.com/office/drawing/2014/main" id="{15DC320D-C9A9-4DD8-9432-411B047EDB5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9694" y="364836"/>
          <a:ext cx="560703" cy="559453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8AB05A9-DADA-4B92-BCFB-E0741F21F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1876425</xdr:colOff>
      <xdr:row>49</xdr:row>
      <xdr:rowOff>28575</xdr:rowOff>
    </xdr:from>
    <xdr:to>
      <xdr:col>14</xdr:col>
      <xdr:colOff>514350</xdr:colOff>
      <xdr:row>60</xdr:row>
      <xdr:rowOff>76200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527AE6D-21D0-4552-80F0-2711F0F667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2150" y="6572250"/>
          <a:ext cx="5343525" cy="2143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R51"/>
  <sheetViews>
    <sheetView showOutlineSymbols="0" view="pageBreakPreview" zoomScale="70" zoomScaleNormal="100" zoomScaleSheetLayoutView="70" workbookViewId="0">
      <selection activeCell="M40" sqref="M40"/>
    </sheetView>
  </sheetViews>
  <sheetFormatPr defaultRowHeight="15.75" x14ac:dyDescent="0.2"/>
  <cols>
    <col min="1" max="1" width="17.7109375" style="35" customWidth="1"/>
    <col min="2" max="2" width="15" style="6" customWidth="1"/>
    <col min="3" max="3" width="14.7109375" style="6" customWidth="1"/>
    <col min="4" max="4" width="12.85546875" style="6" bestFit="1" customWidth="1"/>
    <col min="5" max="5" width="14.5703125" style="6" customWidth="1"/>
    <col min="6" max="6" width="14.85546875" style="5" customWidth="1"/>
    <col min="7" max="7" width="9.28515625" style="5" customWidth="1"/>
    <col min="8" max="8" width="18" style="6" customWidth="1"/>
    <col min="9" max="9" width="17.7109375" style="5" customWidth="1"/>
    <col min="10" max="10" width="12.85546875" style="5" customWidth="1"/>
    <col min="11" max="11" width="15.140625" style="5" customWidth="1"/>
    <col min="12" max="12" width="17.5703125" style="5" customWidth="1"/>
    <col min="13" max="13" width="11" style="57" customWidth="1"/>
    <col min="14" max="14" width="13" style="49" bestFit="1" customWidth="1"/>
    <col min="15" max="16" width="13.5703125" style="4" customWidth="1"/>
    <col min="17" max="17" width="17.7109375" style="4" bestFit="1" customWidth="1"/>
    <col min="18" max="18" width="15.5703125" style="3" customWidth="1"/>
    <col min="19" max="16384" width="9.140625" style="5"/>
  </cols>
  <sheetData>
    <row r="1" spans="1:18" x14ac:dyDescent="0.2">
      <c r="A1" s="1"/>
      <c r="B1" s="2"/>
      <c r="C1" s="2"/>
      <c r="D1" s="2"/>
      <c r="E1" s="2"/>
      <c r="F1" s="3"/>
      <c r="G1" s="3"/>
      <c r="H1" s="2"/>
      <c r="I1" s="3"/>
      <c r="J1" s="3"/>
      <c r="K1" s="3"/>
      <c r="L1" s="3"/>
      <c r="M1" s="51"/>
    </row>
    <row r="2" spans="1:18" ht="18.75" x14ac:dyDescent="0.2">
      <c r="A2" s="1"/>
      <c r="C2" s="7"/>
      <c r="D2" s="7"/>
      <c r="E2" s="7"/>
      <c r="F2" s="81" t="s">
        <v>2</v>
      </c>
      <c r="G2" s="81"/>
      <c r="H2" s="81"/>
      <c r="I2" s="81"/>
      <c r="J2" s="7"/>
      <c r="K2" s="7"/>
      <c r="L2" s="7"/>
      <c r="M2" s="51"/>
    </row>
    <row r="3" spans="1:18" ht="7.5" customHeight="1" x14ac:dyDescent="0.2">
      <c r="A3" s="1"/>
      <c r="B3" s="7"/>
      <c r="C3" s="7"/>
      <c r="D3" s="7"/>
      <c r="E3" s="7"/>
      <c r="F3" s="7"/>
      <c r="G3" s="7"/>
      <c r="H3" s="7"/>
      <c r="J3" s="7"/>
      <c r="K3" s="7"/>
      <c r="L3" s="7"/>
      <c r="M3" s="51"/>
    </row>
    <row r="4" spans="1:18" ht="18.75" customHeight="1" x14ac:dyDescent="0.2">
      <c r="A4" s="1"/>
      <c r="B4" s="8"/>
      <c r="C4" s="8"/>
      <c r="D4" s="8"/>
      <c r="E4" s="9"/>
      <c r="F4" s="79" t="s">
        <v>28</v>
      </c>
      <c r="G4" s="79"/>
      <c r="H4" s="79"/>
      <c r="I4" s="79"/>
      <c r="J4" s="8"/>
      <c r="K4" s="8"/>
      <c r="L4" s="8"/>
      <c r="M4" s="51"/>
    </row>
    <row r="5" spans="1:18" ht="18.75" customHeight="1" x14ac:dyDescent="0.2">
      <c r="A5" s="1"/>
      <c r="C5" s="10"/>
      <c r="D5" s="10"/>
      <c r="E5" s="11"/>
      <c r="F5" s="80" t="s">
        <v>29</v>
      </c>
      <c r="G5" s="80"/>
      <c r="H5" s="80"/>
      <c r="I5" s="80"/>
      <c r="J5" s="10"/>
      <c r="K5" s="10"/>
      <c r="L5" s="10"/>
      <c r="M5" s="51"/>
      <c r="N5" s="5"/>
      <c r="O5" s="5"/>
      <c r="P5" s="5"/>
      <c r="Q5" s="5"/>
      <c r="R5" s="5"/>
    </row>
    <row r="6" spans="1:18" ht="5.25" customHeight="1" x14ac:dyDescent="0.2">
      <c r="A6" s="12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51"/>
      <c r="N6" s="5"/>
      <c r="O6" s="5"/>
      <c r="P6" s="5"/>
      <c r="Q6" s="5"/>
      <c r="R6" s="5"/>
    </row>
    <row r="7" spans="1:18" ht="20.100000000000001" customHeight="1" x14ac:dyDescent="0.2">
      <c r="A7" s="90" t="s">
        <v>18</v>
      </c>
      <c r="B7" s="90"/>
      <c r="C7" s="58" t="s">
        <v>27</v>
      </c>
      <c r="D7" s="14"/>
      <c r="E7" s="2"/>
      <c r="H7" s="2"/>
      <c r="K7" s="47" t="s">
        <v>32</v>
      </c>
      <c r="L7" s="59" t="s">
        <v>30</v>
      </c>
      <c r="M7" s="51"/>
      <c r="N7" s="5"/>
      <c r="O7" s="5"/>
      <c r="P7" s="5"/>
      <c r="Q7" s="5"/>
      <c r="R7" s="5"/>
    </row>
    <row r="8" spans="1:18" ht="20.100000000000001" customHeight="1" x14ac:dyDescent="0.2">
      <c r="A8" s="91"/>
      <c r="B8" s="91"/>
      <c r="C8" s="12"/>
      <c r="D8" s="2"/>
      <c r="E8" s="2"/>
      <c r="F8" s="3"/>
      <c r="G8" s="3"/>
      <c r="H8" s="2"/>
      <c r="I8" s="3"/>
      <c r="J8" s="3"/>
      <c r="K8" s="15"/>
      <c r="L8" s="15"/>
      <c r="M8" s="51"/>
      <c r="N8" s="5"/>
      <c r="O8" s="5"/>
      <c r="P8" s="5"/>
      <c r="Q8" s="5"/>
      <c r="R8" s="5"/>
    </row>
    <row r="9" spans="1:18" ht="20.100000000000001" hidden="1" customHeight="1" thickBot="1" x14ac:dyDescent="0.25">
      <c r="A9" s="90" t="s">
        <v>11</v>
      </c>
      <c r="B9" s="90"/>
      <c r="C9" s="45">
        <v>0</v>
      </c>
      <c r="D9" s="46" t="s">
        <v>13</v>
      </c>
      <c r="E9" s="2"/>
      <c r="H9" s="2"/>
      <c r="M9" s="51"/>
      <c r="N9" s="5"/>
      <c r="O9" s="5"/>
      <c r="P9" s="5"/>
      <c r="Q9" s="5"/>
      <c r="R9" s="5"/>
    </row>
    <row r="10" spans="1:18" ht="20.100000000000001" customHeight="1" x14ac:dyDescent="0.2">
      <c r="A10" s="13"/>
      <c r="B10" s="44" t="s">
        <v>23</v>
      </c>
      <c r="C10" s="58">
        <v>2.1</v>
      </c>
      <c r="D10" s="46" t="s">
        <v>13</v>
      </c>
      <c r="E10" s="2"/>
      <c r="H10" s="2"/>
      <c r="K10" s="47" t="s">
        <v>19</v>
      </c>
      <c r="L10" s="60">
        <v>45132</v>
      </c>
      <c r="M10" s="51"/>
      <c r="N10" s="5"/>
      <c r="O10" s="5"/>
      <c r="P10" s="5"/>
      <c r="Q10" s="5"/>
      <c r="R10" s="5"/>
    </row>
    <row r="11" spans="1:18" ht="20.100000000000001" customHeight="1" x14ac:dyDescent="0.2">
      <c r="A11" s="90" t="s">
        <v>12</v>
      </c>
      <c r="B11" s="90"/>
      <c r="C11" s="58">
        <v>8</v>
      </c>
      <c r="D11" s="46" t="s">
        <v>13</v>
      </c>
      <c r="E11" s="2"/>
      <c r="H11" s="2"/>
      <c r="K11" s="47" t="s">
        <v>20</v>
      </c>
      <c r="L11" s="61" t="s">
        <v>31</v>
      </c>
      <c r="M11" s="51"/>
      <c r="N11" s="5"/>
      <c r="O11" s="5"/>
      <c r="P11" s="5"/>
      <c r="Q11" s="5"/>
      <c r="R11" s="5"/>
    </row>
    <row r="12" spans="1:18" ht="20.100000000000001" customHeight="1" x14ac:dyDescent="0.2">
      <c r="A12" s="12"/>
      <c r="B12" s="2"/>
      <c r="C12" s="2"/>
      <c r="D12" s="2"/>
      <c r="E12" s="2"/>
      <c r="F12" s="3"/>
      <c r="G12" s="3"/>
      <c r="H12" s="2"/>
      <c r="I12" s="3"/>
      <c r="J12" s="3"/>
      <c r="K12" s="3"/>
      <c r="L12" s="3"/>
      <c r="M12" s="52"/>
      <c r="N12" s="5"/>
      <c r="O12" s="5"/>
      <c r="P12" s="5"/>
      <c r="Q12" s="5"/>
      <c r="R12" s="5"/>
    </row>
    <row r="13" spans="1:18" ht="19.5" customHeight="1" x14ac:dyDescent="0.2">
      <c r="A13" s="16"/>
      <c r="B13" s="16"/>
      <c r="C13" s="16"/>
      <c r="D13" s="16"/>
      <c r="E13" s="86" t="s">
        <v>24</v>
      </c>
      <c r="F13" s="87"/>
      <c r="G13" s="88"/>
      <c r="H13" s="82" t="s">
        <v>25</v>
      </c>
      <c r="I13" s="83"/>
      <c r="J13" s="84"/>
      <c r="K13" s="16"/>
      <c r="L13" s="16"/>
      <c r="M13" s="53"/>
      <c r="N13" s="5"/>
      <c r="O13" s="5"/>
      <c r="P13" s="5"/>
      <c r="Q13" s="5"/>
      <c r="R13" s="5"/>
    </row>
    <row r="14" spans="1:18" ht="19.5" customHeight="1" x14ac:dyDescent="0.3">
      <c r="A14" s="17" t="s">
        <v>0</v>
      </c>
      <c r="B14" s="17" t="s">
        <v>3</v>
      </c>
      <c r="C14" s="18" t="s">
        <v>17</v>
      </c>
      <c r="D14" s="17" t="s">
        <v>5</v>
      </c>
      <c r="E14" s="19" t="s">
        <v>16</v>
      </c>
      <c r="F14" s="19" t="s">
        <v>5</v>
      </c>
      <c r="G14" s="20" t="s">
        <v>7</v>
      </c>
      <c r="H14" s="21" t="s">
        <v>16</v>
      </c>
      <c r="I14" s="21" t="s">
        <v>5</v>
      </c>
      <c r="J14" s="22" t="s">
        <v>7</v>
      </c>
      <c r="K14" s="17" t="s">
        <v>7</v>
      </c>
      <c r="L14" s="42" t="s">
        <v>22</v>
      </c>
      <c r="M14" s="54" t="s">
        <v>26</v>
      </c>
      <c r="N14" s="5"/>
      <c r="O14" s="5"/>
      <c r="P14" s="5"/>
      <c r="Q14" s="5"/>
      <c r="R14" s="5"/>
    </row>
    <row r="15" spans="1:18" ht="20.100000000000001" customHeight="1" x14ac:dyDescent="0.2">
      <c r="A15" s="17" t="s">
        <v>1</v>
      </c>
      <c r="B15" s="17" t="s">
        <v>1</v>
      </c>
      <c r="C15" s="17" t="s">
        <v>4</v>
      </c>
      <c r="D15" s="17" t="s">
        <v>6</v>
      </c>
      <c r="E15" s="19" t="s">
        <v>14</v>
      </c>
      <c r="F15" s="19" t="s">
        <v>15</v>
      </c>
      <c r="G15" s="20" t="s">
        <v>8</v>
      </c>
      <c r="H15" s="21" t="s">
        <v>14</v>
      </c>
      <c r="I15" s="21" t="s">
        <v>15</v>
      </c>
      <c r="J15" s="22" t="s">
        <v>8</v>
      </c>
      <c r="K15" s="17" t="s">
        <v>1</v>
      </c>
      <c r="L15" s="17"/>
      <c r="M15" s="55"/>
      <c r="N15" s="5"/>
      <c r="O15" s="5"/>
      <c r="P15" s="5"/>
      <c r="Q15" s="5"/>
      <c r="R15" s="5"/>
    </row>
    <row r="16" spans="1:18" ht="20.100000000000001" customHeight="1" x14ac:dyDescent="0.2">
      <c r="A16" s="17" t="s">
        <v>9</v>
      </c>
      <c r="B16" s="17" t="s">
        <v>9</v>
      </c>
      <c r="C16" s="17" t="s">
        <v>9</v>
      </c>
      <c r="D16" s="17" t="s">
        <v>9</v>
      </c>
      <c r="E16" s="19" t="s">
        <v>21</v>
      </c>
      <c r="F16" s="19" t="s">
        <v>21</v>
      </c>
      <c r="G16" s="20" t="s">
        <v>10</v>
      </c>
      <c r="H16" s="21" t="s">
        <v>21</v>
      </c>
      <c r="I16" s="21" t="s">
        <v>21</v>
      </c>
      <c r="J16" s="22" t="s">
        <v>10</v>
      </c>
      <c r="K16" s="17" t="s">
        <v>9</v>
      </c>
      <c r="L16" s="17"/>
      <c r="M16" s="55"/>
      <c r="N16" s="5"/>
      <c r="O16" s="5"/>
      <c r="P16" s="5"/>
      <c r="Q16" s="5"/>
      <c r="R16" s="5"/>
    </row>
    <row r="17" spans="1:18" ht="9.75" customHeight="1" x14ac:dyDescent="0.2">
      <c r="A17" s="23"/>
      <c r="B17" s="23"/>
      <c r="C17" s="23"/>
      <c r="D17" s="23"/>
      <c r="E17" s="24"/>
      <c r="F17" s="24"/>
      <c r="G17" s="25"/>
      <c r="H17" s="26"/>
      <c r="I17" s="26"/>
      <c r="J17" s="27"/>
      <c r="K17" s="23"/>
      <c r="L17" s="23"/>
      <c r="M17" s="56"/>
      <c r="N17" s="5"/>
      <c r="O17" s="5"/>
      <c r="P17" s="5"/>
      <c r="Q17" s="5"/>
      <c r="R17" s="5"/>
    </row>
    <row r="18" spans="1:18" ht="8.25" customHeight="1" x14ac:dyDescent="0.2">
      <c r="A18" s="16"/>
      <c r="B18" s="16"/>
      <c r="C18" s="16"/>
      <c r="D18" s="16"/>
      <c r="E18" s="28"/>
      <c r="F18" s="28"/>
      <c r="G18" s="29"/>
      <c r="H18" s="30"/>
      <c r="I18" s="30"/>
      <c r="J18" s="31"/>
      <c r="K18" s="16"/>
      <c r="L18" s="16"/>
      <c r="M18" s="53"/>
      <c r="N18" s="5"/>
      <c r="O18" s="5"/>
      <c r="P18" s="5"/>
      <c r="Q18" s="5"/>
      <c r="R18" s="5"/>
    </row>
    <row r="19" spans="1:18" ht="20.100000000000001" customHeight="1" x14ac:dyDescent="0.2">
      <c r="A19" s="43">
        <v>0.89999999999999991</v>
      </c>
      <c r="B19" s="17">
        <v>0.89999999999999991</v>
      </c>
      <c r="C19" s="17">
        <v>8.0504658250314929</v>
      </c>
      <c r="D19" s="17">
        <v>8.0504658250314929</v>
      </c>
      <c r="E19" s="32">
        <v>3.654441E-3</v>
      </c>
      <c r="F19" s="32"/>
      <c r="G19" s="32"/>
      <c r="H19" s="33">
        <v>1.0623991999999999E-2</v>
      </c>
      <c r="I19" s="33"/>
      <c r="J19" s="22"/>
      <c r="K19" s="17"/>
      <c r="L19" s="17"/>
      <c r="M19" s="54"/>
      <c r="N19" s="5"/>
      <c r="O19" s="5"/>
      <c r="P19" s="5"/>
      <c r="Q19" s="5"/>
      <c r="R19" s="5"/>
    </row>
    <row r="20" spans="1:18" ht="20.100000000000001" customHeight="1" x14ac:dyDescent="0.2">
      <c r="A20" s="43">
        <v>3.9</v>
      </c>
      <c r="B20" s="17">
        <v>3.9</v>
      </c>
      <c r="C20" s="17">
        <v>8.9</v>
      </c>
      <c r="D20" s="17">
        <v>0.84953417496850747</v>
      </c>
      <c r="E20" s="32">
        <v>4.0194549999999999E-3</v>
      </c>
      <c r="F20" s="32">
        <v>3.6501399999999988E-4</v>
      </c>
      <c r="G20" s="20">
        <v>2327.4016201255508</v>
      </c>
      <c r="H20" s="33">
        <v>1.2381295E-2</v>
      </c>
      <c r="I20" s="33">
        <v>1.7573030000000017E-3</v>
      </c>
      <c r="J20" s="22">
        <v>483.4306747148936</v>
      </c>
      <c r="K20" s="17">
        <v>2.4</v>
      </c>
      <c r="L20" s="34">
        <v>4.9645174076208875E-3</v>
      </c>
      <c r="M20" s="54">
        <v>0.47745504340141237</v>
      </c>
      <c r="N20" s="5"/>
      <c r="O20" s="5"/>
      <c r="P20" s="5"/>
      <c r="Q20" s="5"/>
      <c r="R20" s="5"/>
    </row>
    <row r="21" spans="1:18" ht="20.100000000000001" customHeight="1" x14ac:dyDescent="0.2">
      <c r="A21" s="43">
        <v>6.9</v>
      </c>
      <c r="B21" s="17">
        <v>6.9</v>
      </c>
      <c r="C21" s="17">
        <v>10.564563407921787</v>
      </c>
      <c r="D21" s="17">
        <v>1.6645634079217864</v>
      </c>
      <c r="E21" s="32">
        <v>4.3889469999999998E-3</v>
      </c>
      <c r="F21" s="32">
        <v>3.6949199999999991E-4</v>
      </c>
      <c r="G21" s="20">
        <v>4505.0052718916422</v>
      </c>
      <c r="H21" s="33">
        <v>1.4138597000000001E-2</v>
      </c>
      <c r="I21" s="33">
        <v>1.7573020000000005E-3</v>
      </c>
      <c r="J21" s="22">
        <v>947.22671909653877</v>
      </c>
      <c r="K21" s="17">
        <v>5.4</v>
      </c>
      <c r="L21" s="34">
        <v>3.1671403894322036E-3</v>
      </c>
      <c r="M21" s="54">
        <v>0.47687271539159609</v>
      </c>
      <c r="N21" s="5"/>
      <c r="O21" s="5"/>
      <c r="P21" s="5"/>
      <c r="Q21" s="5"/>
      <c r="R21" s="5"/>
    </row>
    <row r="22" spans="1:18" ht="20.100000000000001" customHeight="1" x14ac:dyDescent="0.2">
      <c r="A22" s="43">
        <v>9.9</v>
      </c>
      <c r="B22" s="17">
        <v>9.9</v>
      </c>
      <c r="C22" s="17">
        <v>12.7283148923964</v>
      </c>
      <c r="D22" s="17">
        <v>2.1637514844746129</v>
      </c>
      <c r="E22" s="32">
        <v>4.7506029999999999E-3</v>
      </c>
      <c r="F22" s="32">
        <v>3.6165600000000013E-4</v>
      </c>
      <c r="G22" s="20">
        <v>5982.8994527247223</v>
      </c>
      <c r="H22" s="33">
        <v>1.5895901E-2</v>
      </c>
      <c r="I22" s="33">
        <v>1.7573039999999995E-3</v>
      </c>
      <c r="J22" s="22">
        <v>1231.2903655113819</v>
      </c>
      <c r="K22" s="17">
        <v>8.4</v>
      </c>
      <c r="L22" s="34">
        <v>2.4364683457537119E-3</v>
      </c>
      <c r="M22" s="54">
        <v>0.47788623462656615</v>
      </c>
      <c r="N22" s="5"/>
      <c r="O22" s="5"/>
      <c r="P22" s="5"/>
      <c r="Q22" s="5"/>
      <c r="R22" s="5"/>
    </row>
    <row r="23" spans="1:18" ht="20.100000000000001" customHeight="1" x14ac:dyDescent="0.2">
      <c r="A23" s="43">
        <v>12.9</v>
      </c>
      <c r="B23" s="17">
        <v>12.9</v>
      </c>
      <c r="C23" s="17">
        <v>15.179262169156971</v>
      </c>
      <c r="D23" s="17">
        <v>2.4509472767605711</v>
      </c>
      <c r="E23" s="32">
        <v>5.113378E-3</v>
      </c>
      <c r="F23" s="32">
        <v>3.6277500000000008E-4</v>
      </c>
      <c r="G23" s="20">
        <v>6756.1085432032824</v>
      </c>
      <c r="H23" s="33">
        <v>1.7653203999999999E-2</v>
      </c>
      <c r="I23" s="33">
        <v>1.7573029999999983E-3</v>
      </c>
      <c r="J23" s="22">
        <v>1394.7209313138221</v>
      </c>
      <c r="K23" s="17">
        <v>11.4</v>
      </c>
      <c r="L23" s="34">
        <v>2.1509679339034591E-3</v>
      </c>
      <c r="M23" s="54">
        <v>0.47774305114404197</v>
      </c>
      <c r="N23" s="5"/>
      <c r="O23" s="5"/>
      <c r="P23" s="5"/>
      <c r="Q23" s="5"/>
      <c r="R23" s="5"/>
    </row>
    <row r="24" spans="1:18" ht="20.100000000000001" customHeight="1" x14ac:dyDescent="0.2">
      <c r="A24" s="43">
        <v>15.9</v>
      </c>
      <c r="B24" s="17">
        <v>15.9</v>
      </c>
      <c r="C24" s="17">
        <v>17.799157283422158</v>
      </c>
      <c r="D24" s="17">
        <v>2.6198951142651872</v>
      </c>
      <c r="E24" s="32">
        <v>5.4661520000000002E-3</v>
      </c>
      <c r="F24" s="32">
        <v>3.5277400000000014E-4</v>
      </c>
      <c r="G24" s="20">
        <v>7426.5538681002172</v>
      </c>
      <c r="H24" s="33">
        <v>1.9410507E-2</v>
      </c>
      <c r="I24" s="33">
        <v>1.7573030000000017E-3</v>
      </c>
      <c r="J24" s="22">
        <v>1490.8613450641037</v>
      </c>
      <c r="K24" s="17">
        <v>14.4</v>
      </c>
      <c r="L24" s="34">
        <v>2.0122595638637384E-3</v>
      </c>
      <c r="M24" s="54">
        <v>0.47900411773196905</v>
      </c>
      <c r="N24" s="5"/>
      <c r="O24" s="5"/>
      <c r="P24" s="5"/>
      <c r="Q24" s="5"/>
      <c r="R24" s="5"/>
    </row>
    <row r="25" spans="1:18" ht="20.100000000000001" customHeight="1" x14ac:dyDescent="0.2">
      <c r="A25" s="43">
        <v>18.899999999999999</v>
      </c>
      <c r="B25" s="17">
        <v>18.899999999999999</v>
      </c>
      <c r="C25" s="17">
        <v>20.523401277566055</v>
      </c>
      <c r="D25" s="17">
        <v>2.7242439941438974</v>
      </c>
      <c r="E25" s="32">
        <v>5.8188510000000008E-3</v>
      </c>
      <c r="F25" s="32">
        <v>3.5269900000000059E-4</v>
      </c>
      <c r="G25" s="20">
        <v>7723.9912620786927</v>
      </c>
      <c r="H25" s="33">
        <v>2.1167808999999999E-2</v>
      </c>
      <c r="I25" s="33">
        <v>1.7573019999999988E-3</v>
      </c>
      <c r="J25" s="22">
        <v>1550.2423568310394</v>
      </c>
      <c r="K25" s="17">
        <v>17.399999999999999</v>
      </c>
      <c r="L25" s="34">
        <v>1.9351812874810824E-3</v>
      </c>
      <c r="M25" s="54">
        <v>0.47901339404872312</v>
      </c>
      <c r="N25" s="5"/>
      <c r="O25" s="5"/>
      <c r="P25" s="5"/>
      <c r="Q25" s="5"/>
      <c r="R25" s="5"/>
    </row>
    <row r="26" spans="1:18" ht="20.100000000000001" customHeight="1" x14ac:dyDescent="0.2">
      <c r="A26" s="43">
        <v>21.9</v>
      </c>
      <c r="B26" s="17">
        <v>21.9</v>
      </c>
      <c r="C26" s="17">
        <v>23.31544552437289</v>
      </c>
      <c r="D26" s="17">
        <v>2.7920442468068352</v>
      </c>
      <c r="E26" s="32">
        <v>6.1289230000000005E-3</v>
      </c>
      <c r="F26" s="32">
        <v>3.1007199999999978E-4</v>
      </c>
      <c r="G26" s="20">
        <v>9004.5029761050246</v>
      </c>
      <c r="H26" s="33">
        <v>2.3096119000000002E-2</v>
      </c>
      <c r="I26" s="33">
        <v>1.9283100000000025E-3</v>
      </c>
      <c r="J26" s="22">
        <v>1447.9229204883195</v>
      </c>
      <c r="K26" s="17">
        <v>20.399999999999999</v>
      </c>
      <c r="L26" s="34">
        <v>2.0719334969766445E-3</v>
      </c>
      <c r="M26" s="54">
        <v>0.48672854602160837</v>
      </c>
      <c r="N26" s="5"/>
      <c r="O26" s="5"/>
      <c r="P26" s="5"/>
      <c r="Q26" s="5"/>
      <c r="R26" s="5"/>
    </row>
    <row r="27" spans="1:18" ht="20.100000000000001" customHeight="1" x14ac:dyDescent="0.2">
      <c r="A27" s="43">
        <v>24.9</v>
      </c>
      <c r="B27" s="17">
        <v>24.9</v>
      </c>
      <c r="C27" s="17">
        <v>26.153584840323514</v>
      </c>
      <c r="D27" s="17">
        <v>2.8381393159506239</v>
      </c>
      <c r="E27" s="32">
        <v>6.4390739999999995E-3</v>
      </c>
      <c r="F27" s="32">
        <v>3.1015099999999896E-4</v>
      </c>
      <c r="G27" s="20">
        <v>9150.8307758176925</v>
      </c>
      <c r="H27" s="33">
        <v>2.4894402E-2</v>
      </c>
      <c r="I27" s="33">
        <v>1.7982829999999977E-3</v>
      </c>
      <c r="J27" s="22">
        <v>1578.2495391162722</v>
      </c>
      <c r="K27" s="17">
        <v>23.4</v>
      </c>
      <c r="L27" s="34">
        <v>1.9008400925495123E-3</v>
      </c>
      <c r="M27" s="54">
        <v>0.4846709616989216</v>
      </c>
      <c r="N27" s="5"/>
      <c r="O27" s="5"/>
      <c r="P27" s="5"/>
      <c r="Q27" s="5"/>
      <c r="R27" s="5"/>
    </row>
    <row r="28" spans="1:18" ht="20.100000000000001" customHeight="1" x14ac:dyDescent="0.2">
      <c r="A28" s="43">
        <v>27.9</v>
      </c>
      <c r="B28" s="17">
        <v>27.9</v>
      </c>
      <c r="C28" s="17">
        <v>29.02430016382824</v>
      </c>
      <c r="D28" s="17">
        <v>2.8707153235047258</v>
      </c>
      <c r="E28" s="32">
        <v>6.7783360000000003E-3</v>
      </c>
      <c r="F28" s="32">
        <v>3.3926200000000076E-4</v>
      </c>
      <c r="G28" s="20">
        <v>8461.6471149280478</v>
      </c>
      <c r="H28" s="33">
        <v>2.6131523E-2</v>
      </c>
      <c r="I28" s="33">
        <v>1.2371210000000007E-3</v>
      </c>
      <c r="J28" s="22">
        <v>2320.4806348810862</v>
      </c>
      <c r="K28" s="17">
        <v>26.4</v>
      </c>
      <c r="L28" s="34">
        <v>1.2928356112541901E-3</v>
      </c>
      <c r="M28" s="54">
        <v>0.45933970199737006</v>
      </c>
      <c r="N28" s="5"/>
      <c r="O28" s="5"/>
      <c r="P28" s="5"/>
      <c r="Q28" s="5"/>
      <c r="R28" s="5"/>
    </row>
    <row r="29" spans="1:18" ht="20.100000000000001" customHeight="1" x14ac:dyDescent="0.2">
      <c r="A29" s="43">
        <v>30.9</v>
      </c>
      <c r="B29" s="17">
        <v>30.9</v>
      </c>
      <c r="C29" s="17">
        <v>31.918803235710453</v>
      </c>
      <c r="D29" s="17">
        <v>2.8945030718822125</v>
      </c>
      <c r="E29" s="32">
        <v>7.098717E-3</v>
      </c>
      <c r="F29" s="32">
        <v>3.2038099999999979E-4</v>
      </c>
      <c r="G29" s="20">
        <v>9034.5653202974408</v>
      </c>
      <c r="H29" s="33">
        <v>2.7330379000000002E-2</v>
      </c>
      <c r="I29" s="33">
        <v>1.1988560000000016E-3</v>
      </c>
      <c r="J29" s="22">
        <v>2414.3876094228235</v>
      </c>
      <c r="K29" s="17">
        <v>29.4</v>
      </c>
      <c r="L29" s="34">
        <v>1.2425511083190041E-3</v>
      </c>
      <c r="M29" s="54">
        <v>0.46154537557708208</v>
      </c>
      <c r="N29" s="5"/>
      <c r="O29" s="5"/>
      <c r="P29" s="5"/>
      <c r="Q29" s="5"/>
      <c r="R29" s="5"/>
    </row>
    <row r="30" spans="1:18" ht="20.100000000000001" customHeight="1" x14ac:dyDescent="0.2">
      <c r="A30" s="43">
        <v>33.9</v>
      </c>
      <c r="B30" s="17">
        <v>33.9</v>
      </c>
      <c r="C30" s="17">
        <v>34.831164206784699</v>
      </c>
      <c r="D30" s="17">
        <v>2.9123609710742464</v>
      </c>
      <c r="E30" s="32">
        <v>7.4277480000000005E-3</v>
      </c>
      <c r="F30" s="32">
        <v>3.2903100000000046E-4</v>
      </c>
      <c r="G30" s="20">
        <v>8851.326990691583</v>
      </c>
      <c r="H30" s="33">
        <v>2.8605758999999998E-2</v>
      </c>
      <c r="I30" s="33">
        <v>1.2753799999999961E-3</v>
      </c>
      <c r="J30" s="22">
        <v>2283.5241034626974</v>
      </c>
      <c r="K30" s="17">
        <v>32.4</v>
      </c>
      <c r="L30" s="34">
        <v>1.3137588499507627E-3</v>
      </c>
      <c r="M30" s="54">
        <v>0.46434859246558002</v>
      </c>
      <c r="N30" s="5"/>
      <c r="O30" s="5"/>
      <c r="P30" s="5"/>
      <c r="Q30" s="5"/>
      <c r="R30" s="5"/>
    </row>
    <row r="31" spans="1:18" ht="20.100000000000001" customHeight="1" x14ac:dyDescent="0.2">
      <c r="A31" s="43">
        <v>36.9</v>
      </c>
      <c r="B31" s="17">
        <v>36.9</v>
      </c>
      <c r="C31" s="17">
        <v>37.757250959252843</v>
      </c>
      <c r="D31" s="17">
        <v>2.9260867524681444</v>
      </c>
      <c r="E31" s="32">
        <v>7.7480960000000003E-3</v>
      </c>
      <c r="F31" s="32">
        <v>3.2034799999999981E-4</v>
      </c>
      <c r="G31" s="20">
        <v>9134.087781001117</v>
      </c>
      <c r="H31" s="33">
        <v>2.9791861999999999E-2</v>
      </c>
      <c r="I31" s="33">
        <v>1.1861030000000009E-3</v>
      </c>
      <c r="J31" s="22">
        <v>2466.9752563378916</v>
      </c>
      <c r="K31" s="17">
        <v>35.4</v>
      </c>
      <c r="L31" s="34">
        <v>1.2160640818316753E-3</v>
      </c>
      <c r="M31" s="54">
        <v>0.4606573128160969</v>
      </c>
      <c r="N31" s="5"/>
      <c r="O31" s="5"/>
      <c r="P31" s="5"/>
      <c r="Q31" s="5"/>
      <c r="R31" s="5"/>
    </row>
    <row r="32" spans="1:18" ht="20.100000000000001" customHeight="1" x14ac:dyDescent="0.2">
      <c r="A32" s="43">
        <v>39.9</v>
      </c>
      <c r="B32" s="17">
        <v>39.9</v>
      </c>
      <c r="C32" s="17">
        <v>40.694102766862919</v>
      </c>
      <c r="D32" s="17">
        <v>2.9368518076100756</v>
      </c>
      <c r="E32" s="32">
        <v>8.1069390000000005E-3</v>
      </c>
      <c r="F32" s="32">
        <v>3.5884300000000018E-4</v>
      </c>
      <c r="G32" s="20">
        <v>8184.2248772027715</v>
      </c>
      <c r="H32" s="33">
        <v>3.1035357999999999E-2</v>
      </c>
      <c r="I32" s="33">
        <v>1.2434960000000002E-3</v>
      </c>
      <c r="J32" s="22">
        <v>2361.7702088386895</v>
      </c>
      <c r="K32" s="17">
        <v>38.4</v>
      </c>
      <c r="L32" s="34">
        <v>1.2702336530339823E-3</v>
      </c>
      <c r="M32" s="54">
        <v>0.4545795320740611</v>
      </c>
      <c r="N32" s="5"/>
      <c r="O32" s="5"/>
      <c r="P32" s="5"/>
      <c r="Q32" s="5"/>
      <c r="R32" s="5"/>
    </row>
    <row r="33" spans="1:18" ht="20.100000000000001" customHeight="1" x14ac:dyDescent="0.2">
      <c r="A33" s="43">
        <v>42.9</v>
      </c>
      <c r="B33" s="17">
        <v>42.9</v>
      </c>
      <c r="C33" s="17">
        <v>43.63954628545077</v>
      </c>
      <c r="D33" s="17">
        <v>2.9454435185878509</v>
      </c>
      <c r="E33" s="32">
        <v>8.5522729999999991E-3</v>
      </c>
      <c r="F33" s="32">
        <v>4.4533399999999862E-4</v>
      </c>
      <c r="G33" s="20">
        <v>6614.0099758560091</v>
      </c>
      <c r="H33" s="33">
        <v>3.2597698000000001E-2</v>
      </c>
      <c r="I33" s="33">
        <v>1.5623400000000023E-3</v>
      </c>
      <c r="J33" s="22">
        <v>1885.276904251217</v>
      </c>
      <c r="K33" s="17">
        <v>41.4</v>
      </c>
      <c r="L33" s="34">
        <v>1.5912781794733342E-3</v>
      </c>
      <c r="M33" s="54">
        <v>0.45578261950458848</v>
      </c>
      <c r="N33" s="5"/>
      <c r="O33" s="5"/>
      <c r="P33" s="5"/>
      <c r="Q33" s="5"/>
      <c r="R33" s="5"/>
    </row>
    <row r="34" spans="1:18" ht="20.100000000000001" customHeight="1" x14ac:dyDescent="0.2">
      <c r="A34" s="43">
        <v>45.9</v>
      </c>
      <c r="B34" s="17">
        <v>45.9</v>
      </c>
      <c r="C34" s="17">
        <v>46.591952094755591</v>
      </c>
      <c r="D34" s="17">
        <v>2.9524058093048211</v>
      </c>
      <c r="E34" s="32">
        <v>9.0053689999999992E-3</v>
      </c>
      <c r="F34" s="32">
        <v>4.5309600000000005E-4</v>
      </c>
      <c r="G34" s="20">
        <v>6516.07122840374</v>
      </c>
      <c r="H34" s="33">
        <v>3.4459755000000002E-2</v>
      </c>
      <c r="I34" s="33">
        <v>1.8620570000000003E-3</v>
      </c>
      <c r="J34" s="22">
        <v>1585.5614566604677</v>
      </c>
      <c r="K34" s="17">
        <v>44.4</v>
      </c>
      <c r="L34" s="34">
        <v>1.8920742475152261E-3</v>
      </c>
      <c r="M34" s="54">
        <v>0.46853180799057664</v>
      </c>
      <c r="N34" s="5"/>
      <c r="O34" s="5"/>
      <c r="P34" s="5"/>
      <c r="Q34" s="5"/>
      <c r="R34" s="5"/>
    </row>
    <row r="35" spans="1:18" ht="20.100000000000001" customHeight="1" x14ac:dyDescent="0.2">
      <c r="A35" s="43">
        <v>48.9</v>
      </c>
      <c r="B35" s="17">
        <v>48.9</v>
      </c>
      <c r="C35" s="17">
        <v>49.550075681072379</v>
      </c>
      <c r="D35" s="17">
        <v>2.9581235863167876</v>
      </c>
      <c r="E35" s="32">
        <v>9.4621960000000008E-3</v>
      </c>
      <c r="F35" s="32">
        <v>4.5682700000000166E-4</v>
      </c>
      <c r="G35" s="20">
        <v>6475.3694206270138</v>
      </c>
      <c r="H35" s="33">
        <v>3.6347316999999997E-2</v>
      </c>
      <c r="I35" s="33">
        <v>1.8875619999999954E-3</v>
      </c>
      <c r="J35" s="22">
        <v>1567.1663162941375</v>
      </c>
      <c r="K35" s="17">
        <v>47.4</v>
      </c>
      <c r="L35" s="34">
        <v>1.9142831037193741E-3</v>
      </c>
      <c r="M35" s="54">
        <v>0.46889109988762706</v>
      </c>
      <c r="N35" s="5"/>
      <c r="O35" s="5"/>
      <c r="P35" s="5"/>
      <c r="Q35" s="5"/>
      <c r="R35" s="5"/>
    </row>
    <row r="36" spans="1:18" ht="20.100000000000001" customHeight="1" x14ac:dyDescent="0.2">
      <c r="A36" s="43">
        <v>51.9</v>
      </c>
      <c r="B36" s="17">
        <v>51.9</v>
      </c>
      <c r="C36" s="17">
        <v>52.512950783592416</v>
      </c>
      <c r="D36" s="17">
        <v>2.9628751025200373</v>
      </c>
      <c r="E36" s="32">
        <v>9.9279820000000001E-3</v>
      </c>
      <c r="F36" s="32">
        <v>4.6578599999999928E-4</v>
      </c>
      <c r="G36" s="20">
        <v>6361.0222345026295</v>
      </c>
      <c r="H36" s="33">
        <v>3.8030819E-2</v>
      </c>
      <c r="I36" s="33">
        <v>1.6835020000000034E-3</v>
      </c>
      <c r="J36" s="22">
        <v>1759.9474800267724</v>
      </c>
      <c r="K36" s="17">
        <v>50.4</v>
      </c>
      <c r="L36" s="34">
        <v>1.7045963212233832E-3</v>
      </c>
      <c r="M36" s="54">
        <v>0.45855212783229721</v>
      </c>
      <c r="N36" s="5"/>
      <c r="O36" s="5"/>
      <c r="P36" s="5"/>
      <c r="Q36" s="5"/>
      <c r="R36" s="5"/>
    </row>
    <row r="37" spans="1:18" ht="20.100000000000001" customHeight="1" x14ac:dyDescent="0.2">
      <c r="A37" s="43">
        <v>54.9</v>
      </c>
      <c r="B37" s="17">
        <v>54.9</v>
      </c>
      <c r="C37" s="17">
        <v>55.479816149659328</v>
      </c>
      <c r="D37" s="17">
        <v>2.9668653660669122</v>
      </c>
      <c r="E37" s="32">
        <v>1.0384809E-2</v>
      </c>
      <c r="F37" s="32">
        <v>4.5682699999999993E-4</v>
      </c>
      <c r="G37" s="20">
        <v>6494.5052855170834</v>
      </c>
      <c r="H37" s="33">
        <v>3.9829104999999997E-2</v>
      </c>
      <c r="I37" s="33">
        <v>1.7982859999999962E-3</v>
      </c>
      <c r="J37" s="22">
        <v>1649.8295410557155</v>
      </c>
      <c r="K37" s="17">
        <v>53.4</v>
      </c>
      <c r="L37" s="34">
        <v>1.818369671136037E-3</v>
      </c>
      <c r="M37" s="54">
        <v>0.46550724999639503</v>
      </c>
      <c r="N37" s="5"/>
      <c r="O37" s="5"/>
      <c r="P37" s="5"/>
      <c r="Q37" s="5"/>
      <c r="R37" s="5"/>
    </row>
    <row r="38" spans="1:18" ht="20.100000000000001" customHeight="1" x14ac:dyDescent="0.2">
      <c r="A38" s="43">
        <v>57.9</v>
      </c>
      <c r="B38" s="17">
        <v>57.9</v>
      </c>
      <c r="C38" s="17">
        <v>58.450064157364274</v>
      </c>
      <c r="D38" s="17">
        <v>2.9702480077049458</v>
      </c>
      <c r="E38" s="32">
        <v>1.0806797E-2</v>
      </c>
      <c r="F38" s="32">
        <v>4.2198799999999988E-4</v>
      </c>
      <c r="G38" s="20">
        <v>7038.7025406052935</v>
      </c>
      <c r="H38" s="33">
        <v>4.1372314E-2</v>
      </c>
      <c r="I38" s="33">
        <v>1.5432090000000037E-3</v>
      </c>
      <c r="J38" s="22">
        <v>1924.7218022347838</v>
      </c>
      <c r="K38" s="17">
        <v>56.4</v>
      </c>
      <c r="L38" s="34">
        <v>1.5586668143503734E-3</v>
      </c>
      <c r="M38" s="54">
        <v>0.45959148496833768</v>
      </c>
      <c r="N38" s="5"/>
      <c r="O38" s="5"/>
      <c r="P38" s="5"/>
      <c r="Q38" s="5"/>
      <c r="R38" s="5"/>
    </row>
    <row r="39" spans="1:18" ht="20.100000000000001" customHeight="1" x14ac:dyDescent="0.2">
      <c r="A39" s="43">
        <v>60.9</v>
      </c>
      <c r="B39" s="17">
        <v>60.9</v>
      </c>
      <c r="C39" s="17">
        <v>61.423204084450042</v>
      </c>
      <c r="D39" s="17">
        <v>2.9731399270857679</v>
      </c>
      <c r="E39" s="32">
        <v>1.1156591E-2</v>
      </c>
      <c r="F39" s="32">
        <v>3.4979400000000049E-4</v>
      </c>
      <c r="G39" s="20">
        <v>8499.6881795735881</v>
      </c>
      <c r="H39" s="33">
        <v>4.3055816999999996E-2</v>
      </c>
      <c r="I39" s="33">
        <v>1.6835029999999959E-3</v>
      </c>
      <c r="J39" s="22">
        <v>1766.0437356427492</v>
      </c>
      <c r="K39" s="17">
        <v>59.4</v>
      </c>
      <c r="L39" s="34">
        <v>1.6987121776506594E-3</v>
      </c>
      <c r="M39" s="54">
        <v>0.47744032628024086</v>
      </c>
      <c r="N39" s="5"/>
      <c r="O39" s="5"/>
      <c r="P39" s="5"/>
      <c r="Q39" s="5"/>
      <c r="R39" s="5"/>
    </row>
    <row r="40" spans="1:18" ht="20.100000000000001" customHeight="1" x14ac:dyDescent="0.2">
      <c r="A40" s="43">
        <v>63.9</v>
      </c>
      <c r="B40" s="17">
        <v>63.9</v>
      </c>
      <c r="C40" s="17">
        <v>64.398835393196364</v>
      </c>
      <c r="D40" s="17">
        <v>2.9756313087463226</v>
      </c>
      <c r="E40" s="32">
        <v>1.1443864E-2</v>
      </c>
      <c r="F40" s="32">
        <v>2.8727299999999935E-4</v>
      </c>
      <c r="G40" s="20">
        <v>10358.200418230497</v>
      </c>
      <c r="H40" s="33">
        <v>4.4082496999999998E-2</v>
      </c>
      <c r="I40" s="33">
        <v>1.026680000000002E-3</v>
      </c>
      <c r="J40" s="22">
        <v>2898.3045435250679</v>
      </c>
      <c r="K40" s="17">
        <v>62.4</v>
      </c>
      <c r="L40" s="34">
        <v>1.0350879125874209E-3</v>
      </c>
      <c r="M40" s="54">
        <v>0.4575286334190089</v>
      </c>
      <c r="N40" s="5"/>
      <c r="O40" s="5"/>
      <c r="P40" s="5"/>
      <c r="Q40" s="5"/>
      <c r="R40" s="5"/>
    </row>
    <row r="41" spans="1:18" ht="20.100000000000001" customHeight="1" x14ac:dyDescent="0.2">
      <c r="A41" s="43">
        <v>66.900000000000006</v>
      </c>
      <c r="B41" s="17">
        <v>66.900000000000006</v>
      </c>
      <c r="C41" s="17">
        <v>67.376627995173521</v>
      </c>
      <c r="D41" s="17">
        <v>2.977792601977157</v>
      </c>
      <c r="E41" s="32">
        <v>1.1736254E-2</v>
      </c>
      <c r="F41" s="32">
        <v>2.9239000000000001E-4</v>
      </c>
      <c r="G41" s="20">
        <v>10184.317527881107</v>
      </c>
      <c r="H41" s="33">
        <v>4.5019900999999994E-2</v>
      </c>
      <c r="I41" s="33">
        <v>9.3740399999999585E-4</v>
      </c>
      <c r="J41" s="22">
        <v>3176.637396445044</v>
      </c>
      <c r="K41" s="17">
        <v>65.400000000000006</v>
      </c>
      <c r="L41" s="34">
        <v>9.4439485078066801E-4</v>
      </c>
      <c r="M41" s="54">
        <v>0.44611181902874741</v>
      </c>
      <c r="N41" s="5"/>
      <c r="O41" s="5"/>
      <c r="P41" s="5"/>
      <c r="Q41" s="5"/>
      <c r="R41" s="5"/>
    </row>
    <row r="42" spans="1:18" ht="20.100000000000001" customHeight="1" x14ac:dyDescent="0.2">
      <c r="A42" s="43">
        <v>69.900000000000006</v>
      </c>
      <c r="B42" s="17">
        <v>69.900000000000006</v>
      </c>
      <c r="C42" s="17">
        <v>70.356307464221004</v>
      </c>
      <c r="D42" s="17">
        <v>2.9796794690474826</v>
      </c>
      <c r="E42" s="32">
        <v>1.2003451E-2</v>
      </c>
      <c r="F42" s="32">
        <v>2.6719700000000027E-4</v>
      </c>
      <c r="G42" s="20">
        <v>11151.620224207156</v>
      </c>
      <c r="H42" s="33">
        <v>4.5905130000000002E-2</v>
      </c>
      <c r="I42" s="33">
        <v>8.852290000000082E-4</v>
      </c>
      <c r="J42" s="22">
        <v>3365.9984806727466</v>
      </c>
      <c r="K42" s="17">
        <v>68.400000000000006</v>
      </c>
      <c r="L42" s="34">
        <v>8.9126599944287668E-4</v>
      </c>
      <c r="M42" s="54">
        <v>0.44988022073377976</v>
      </c>
      <c r="N42" s="5"/>
      <c r="O42" s="5"/>
      <c r="P42" s="5"/>
      <c r="Q42" s="5"/>
      <c r="R42" s="5"/>
    </row>
    <row r="43" spans="1:18" ht="20.100000000000001" customHeight="1" x14ac:dyDescent="0.2">
      <c r="A43" s="43">
        <v>72.900000000000006</v>
      </c>
      <c r="B43" s="17">
        <v>72.900000000000006</v>
      </c>
      <c r="C43" s="17">
        <v>73.337643812710539</v>
      </c>
      <c r="D43" s="17">
        <v>2.9813363484895348</v>
      </c>
      <c r="E43" s="32">
        <v>1.2192242000000001E-2</v>
      </c>
      <c r="F43" s="32">
        <v>1.8879100000000065E-4</v>
      </c>
      <c r="G43" s="20">
        <v>15791.729205785892</v>
      </c>
      <c r="H43" s="33">
        <v>4.6509489000000001E-2</v>
      </c>
      <c r="I43" s="33">
        <v>6.0435899999999876E-4</v>
      </c>
      <c r="J43" s="22">
        <v>4933.0552676299039</v>
      </c>
      <c r="K43" s="17">
        <v>71.400000000000006</v>
      </c>
      <c r="L43" s="34">
        <v>6.0814238585276499E-4</v>
      </c>
      <c r="M43" s="54">
        <v>0.44593264162301849</v>
      </c>
      <c r="N43" s="5"/>
      <c r="O43" s="5"/>
      <c r="P43" s="5"/>
      <c r="Q43" s="5"/>
      <c r="R43" s="5"/>
    </row>
    <row r="44" spans="1:18" ht="20.100000000000001" customHeight="1" x14ac:dyDescent="0.2">
      <c r="A44" s="43">
        <v>75.900000000000006</v>
      </c>
      <c r="B44" s="17">
        <v>75.900000000000006</v>
      </c>
      <c r="C44" s="17">
        <v>76.320442870832466</v>
      </c>
      <c r="D44" s="17">
        <v>2.9827990581219268</v>
      </c>
      <c r="E44" s="32">
        <v>1.2358993E-2</v>
      </c>
      <c r="F44" s="32">
        <v>1.6675099999999971E-4</v>
      </c>
      <c r="G44" s="20">
        <v>17887.743150697341</v>
      </c>
      <c r="H44" s="33">
        <v>4.7056018000000005E-2</v>
      </c>
      <c r="I44" s="33">
        <v>5.4652900000000393E-4</v>
      </c>
      <c r="J44" s="22">
        <v>5457.7141526285068</v>
      </c>
      <c r="K44" s="17">
        <v>74.400000000000006</v>
      </c>
      <c r="L44" s="34">
        <v>5.4968067511472008E-4</v>
      </c>
      <c r="M44" s="54">
        <v>0.44867640744556908</v>
      </c>
      <c r="N44" s="5"/>
      <c r="O44" s="5"/>
      <c r="P44" s="5"/>
      <c r="Q44" s="5"/>
      <c r="R44" s="5"/>
    </row>
    <row r="45" spans="1:18" ht="20.100000000000001" customHeight="1" x14ac:dyDescent="0.2">
      <c r="A45" s="43">
        <v>78.900000000000006</v>
      </c>
      <c r="B45" s="17">
        <v>78.900000000000006</v>
      </c>
      <c r="C45" s="17">
        <v>79.304539592636189</v>
      </c>
      <c r="D45" s="17">
        <v>2.9840967218037235</v>
      </c>
      <c r="E45" s="32">
        <v>1.2524786000000001E-2</v>
      </c>
      <c r="F45" s="32">
        <v>1.6579300000000088E-4</v>
      </c>
      <c r="G45" s="20">
        <v>17998.930725686292</v>
      </c>
      <c r="H45" s="33">
        <v>4.7535155000000003E-2</v>
      </c>
      <c r="I45" s="33">
        <v>4.7913699999999754E-4</v>
      </c>
      <c r="J45" s="22">
        <v>6228.0657135719821</v>
      </c>
      <c r="K45" s="17">
        <v>77.400000000000006</v>
      </c>
      <c r="L45" s="34">
        <v>4.8169048593410074E-4</v>
      </c>
      <c r="M45" s="54">
        <v>0.43199068163176751</v>
      </c>
      <c r="N45" s="5"/>
      <c r="O45" s="5"/>
      <c r="P45" s="5"/>
      <c r="Q45" s="5"/>
      <c r="R45" s="5"/>
    </row>
    <row r="46" spans="1:18" ht="20.100000000000001" customHeight="1" x14ac:dyDescent="0.2">
      <c r="A46" s="43">
        <v>81.900000000000006</v>
      </c>
      <c r="B46" s="17">
        <v>81.900000000000006</v>
      </c>
      <c r="C46" s="17">
        <v>82.289792805669407</v>
      </c>
      <c r="D46" s="17">
        <v>2.9852532130332179</v>
      </c>
      <c r="E46" s="32">
        <v>1.2688537999999999E-2</v>
      </c>
      <c r="F46" s="32">
        <v>1.6375199999999791E-4</v>
      </c>
      <c r="G46" s="20">
        <v>18230.331312187063</v>
      </c>
      <c r="H46" s="33">
        <v>4.8004291999999997E-2</v>
      </c>
      <c r="I46" s="33">
        <v>4.6913699999999448E-4</v>
      </c>
      <c r="J46" s="22">
        <v>6363.2866583391487</v>
      </c>
      <c r="K46" s="17">
        <v>80.400000000000006</v>
      </c>
      <c r="L46" s="34">
        <v>4.714544795916857E-4</v>
      </c>
      <c r="M46" s="54">
        <v>0.43063059308284768</v>
      </c>
      <c r="N46" s="5"/>
      <c r="O46" s="5"/>
      <c r="P46" s="5"/>
      <c r="Q46" s="5"/>
      <c r="R46" s="5"/>
    </row>
    <row r="47" spans="1:18" ht="20.100000000000001" customHeight="1" x14ac:dyDescent="0.2">
      <c r="A47" s="43">
        <v>84.9</v>
      </c>
      <c r="B47" s="17">
        <v>84.9</v>
      </c>
      <c r="C47" s="17">
        <v>85.276081054419947</v>
      </c>
      <c r="D47" s="17">
        <v>2.9862882487505402</v>
      </c>
      <c r="E47" s="32">
        <v>1.2852291E-2</v>
      </c>
      <c r="F47" s="32">
        <v>1.6375300000000086E-4</v>
      </c>
      <c r="G47" s="20">
        <v>18236.540696967535</v>
      </c>
      <c r="H47" s="33">
        <v>4.8490820999999996E-2</v>
      </c>
      <c r="I47" s="33">
        <v>4.8652899999999943E-4</v>
      </c>
      <c r="J47" s="22">
        <v>6137.9450120147894</v>
      </c>
      <c r="K47" s="17">
        <v>83.4</v>
      </c>
      <c r="L47" s="34">
        <v>4.8876293191412053E-4</v>
      </c>
      <c r="M47" s="54">
        <v>0.43612284477860408</v>
      </c>
      <c r="N47" s="5"/>
      <c r="O47" s="5"/>
      <c r="P47" s="5"/>
      <c r="Q47" s="5"/>
      <c r="R47" s="5"/>
    </row>
    <row r="48" spans="1:18" ht="20.100000000000001" customHeight="1" x14ac:dyDescent="0.2">
      <c r="A48" s="43"/>
      <c r="B48" s="17"/>
      <c r="C48" s="17"/>
      <c r="D48" s="17"/>
      <c r="E48" s="32"/>
      <c r="F48" s="32"/>
      <c r="G48" s="20"/>
      <c r="H48" s="33"/>
      <c r="I48" s="33"/>
      <c r="J48" s="22"/>
      <c r="K48" s="17"/>
      <c r="L48" s="34"/>
      <c r="M48" s="54"/>
      <c r="N48" s="50"/>
      <c r="O48"/>
      <c r="P48"/>
      <c r="Q48" s="48"/>
    </row>
    <row r="49" spans="1:16" x14ac:dyDescent="0.2">
      <c r="F49" s="6"/>
      <c r="G49" s="36"/>
      <c r="I49" s="6"/>
      <c r="J49" s="36"/>
      <c r="K49" s="6"/>
      <c r="L49" s="37"/>
      <c r="M49" s="35"/>
      <c r="O49" s="39"/>
      <c r="P49" s="40"/>
    </row>
    <row r="50" spans="1:16" x14ac:dyDescent="0.2">
      <c r="A50" s="85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35"/>
      <c r="O50" s="39"/>
      <c r="P50" s="41"/>
    </row>
    <row r="51" spans="1:16" x14ac:dyDescent="0.2">
      <c r="F51" s="6"/>
      <c r="G51" s="36"/>
      <c r="I51" s="6"/>
      <c r="J51" s="36"/>
      <c r="K51" s="6"/>
      <c r="L51" s="38"/>
      <c r="M51" s="35"/>
      <c r="O51" s="39"/>
      <c r="P51" s="41"/>
    </row>
  </sheetData>
  <mergeCells count="11">
    <mergeCell ref="F4:I4"/>
    <mergeCell ref="F5:I5"/>
    <mergeCell ref="F2:I2"/>
    <mergeCell ref="H13:J13"/>
    <mergeCell ref="A50:L50"/>
    <mergeCell ref="E13:G13"/>
    <mergeCell ref="B6:L6"/>
    <mergeCell ref="A7:B7"/>
    <mergeCell ref="A11:B11"/>
    <mergeCell ref="A8:B8"/>
    <mergeCell ref="A9:B9"/>
  </mergeCells>
  <phoneticPr fontId="13" type="noConversion"/>
  <conditionalFormatting sqref="M20:M47">
    <cfRule type="cellIs" dxfId="1" priority="1" stopIfTrue="1" operator="lessThan">
      <formula>0.05</formula>
    </cfRule>
    <cfRule type="cellIs" dxfId="0" priority="2" stopIfTrue="1" operator="greaterThan">
      <formula>0.5</formula>
    </cfRule>
  </conditionalFormatting>
  <printOptions horizontalCentered="1"/>
  <pageMargins left="0.51" right="0.4" top="0.39" bottom="0.35" header="0.33333333333333298" footer="0.33333333333333298"/>
  <pageSetup scale="62" orientation="landscape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DFA0B-B851-49F4-A99E-50C0D491FEB0}">
  <sheetPr>
    <pageSetUpPr fitToPage="1"/>
  </sheetPr>
  <dimension ref="A1:L62"/>
  <sheetViews>
    <sheetView topLeftCell="A4" workbookViewId="0">
      <selection activeCell="G30" sqref="G30"/>
    </sheetView>
  </sheetViews>
  <sheetFormatPr defaultRowHeight="15" x14ac:dyDescent="0.25"/>
  <cols>
    <col min="1" max="2" width="9.140625" style="62"/>
    <col min="3" max="3" width="12.7109375" style="62" bestFit="1" customWidth="1"/>
    <col min="4" max="6" width="9.140625" style="62"/>
    <col min="7" max="7" width="36.5703125" style="62" customWidth="1"/>
    <col min="8" max="8" width="9.140625" style="62" customWidth="1"/>
    <col min="9" max="258" width="9.140625" style="62"/>
    <col min="259" max="259" width="12.7109375" style="62" bestFit="1" customWidth="1"/>
    <col min="260" max="262" width="9.140625" style="62"/>
    <col min="263" max="263" width="36.5703125" style="62" customWidth="1"/>
    <col min="264" max="514" width="9.140625" style="62"/>
    <col min="515" max="515" width="12.7109375" style="62" bestFit="1" customWidth="1"/>
    <col min="516" max="518" width="9.140625" style="62"/>
    <col min="519" max="519" width="36.5703125" style="62" customWidth="1"/>
    <col min="520" max="770" width="9.140625" style="62"/>
    <col min="771" max="771" width="12.7109375" style="62" bestFit="1" customWidth="1"/>
    <col min="772" max="774" width="9.140625" style="62"/>
    <col min="775" max="775" width="36.5703125" style="62" customWidth="1"/>
    <col min="776" max="1026" width="9.140625" style="62"/>
    <col min="1027" max="1027" width="12.7109375" style="62" bestFit="1" customWidth="1"/>
    <col min="1028" max="1030" width="9.140625" style="62"/>
    <col min="1031" max="1031" width="36.5703125" style="62" customWidth="1"/>
    <col min="1032" max="1282" width="9.140625" style="62"/>
    <col min="1283" max="1283" width="12.7109375" style="62" bestFit="1" customWidth="1"/>
    <col min="1284" max="1286" width="9.140625" style="62"/>
    <col min="1287" max="1287" width="36.5703125" style="62" customWidth="1"/>
    <col min="1288" max="1538" width="9.140625" style="62"/>
    <col min="1539" max="1539" width="12.7109375" style="62" bestFit="1" customWidth="1"/>
    <col min="1540" max="1542" width="9.140625" style="62"/>
    <col min="1543" max="1543" width="36.5703125" style="62" customWidth="1"/>
    <col min="1544" max="1794" width="9.140625" style="62"/>
    <col min="1795" max="1795" width="12.7109375" style="62" bestFit="1" customWidth="1"/>
    <col min="1796" max="1798" width="9.140625" style="62"/>
    <col min="1799" max="1799" width="36.5703125" style="62" customWidth="1"/>
    <col min="1800" max="2050" width="9.140625" style="62"/>
    <col min="2051" max="2051" width="12.7109375" style="62" bestFit="1" customWidth="1"/>
    <col min="2052" max="2054" width="9.140625" style="62"/>
    <col min="2055" max="2055" width="36.5703125" style="62" customWidth="1"/>
    <col min="2056" max="2306" width="9.140625" style="62"/>
    <col min="2307" max="2307" width="12.7109375" style="62" bestFit="1" customWidth="1"/>
    <col min="2308" max="2310" width="9.140625" style="62"/>
    <col min="2311" max="2311" width="36.5703125" style="62" customWidth="1"/>
    <col min="2312" max="2562" width="9.140625" style="62"/>
    <col min="2563" max="2563" width="12.7109375" style="62" bestFit="1" customWidth="1"/>
    <col min="2564" max="2566" width="9.140625" style="62"/>
    <col min="2567" max="2567" width="36.5703125" style="62" customWidth="1"/>
    <col min="2568" max="2818" width="9.140625" style="62"/>
    <col min="2819" max="2819" width="12.7109375" style="62" bestFit="1" customWidth="1"/>
    <col min="2820" max="2822" width="9.140625" style="62"/>
    <col min="2823" max="2823" width="36.5703125" style="62" customWidth="1"/>
    <col min="2824" max="3074" width="9.140625" style="62"/>
    <col min="3075" max="3075" width="12.7109375" style="62" bestFit="1" customWidth="1"/>
    <col min="3076" max="3078" width="9.140625" style="62"/>
    <col min="3079" max="3079" width="36.5703125" style="62" customWidth="1"/>
    <col min="3080" max="3330" width="9.140625" style="62"/>
    <col min="3331" max="3331" width="12.7109375" style="62" bestFit="1" customWidth="1"/>
    <col min="3332" max="3334" width="9.140625" style="62"/>
    <col min="3335" max="3335" width="36.5703125" style="62" customWidth="1"/>
    <col min="3336" max="3586" width="9.140625" style="62"/>
    <col min="3587" max="3587" width="12.7109375" style="62" bestFit="1" customWidth="1"/>
    <col min="3588" max="3590" width="9.140625" style="62"/>
    <col min="3591" max="3591" width="36.5703125" style="62" customWidth="1"/>
    <col min="3592" max="3842" width="9.140625" style="62"/>
    <col min="3843" max="3843" width="12.7109375" style="62" bestFit="1" customWidth="1"/>
    <col min="3844" max="3846" width="9.140625" style="62"/>
    <col min="3847" max="3847" width="36.5703125" style="62" customWidth="1"/>
    <col min="3848" max="4098" width="9.140625" style="62"/>
    <col min="4099" max="4099" width="12.7109375" style="62" bestFit="1" customWidth="1"/>
    <col min="4100" max="4102" width="9.140625" style="62"/>
    <col min="4103" max="4103" width="36.5703125" style="62" customWidth="1"/>
    <col min="4104" max="4354" width="9.140625" style="62"/>
    <col min="4355" max="4355" width="12.7109375" style="62" bestFit="1" customWidth="1"/>
    <col min="4356" max="4358" width="9.140625" style="62"/>
    <col min="4359" max="4359" width="36.5703125" style="62" customWidth="1"/>
    <col min="4360" max="4610" width="9.140625" style="62"/>
    <col min="4611" max="4611" width="12.7109375" style="62" bestFit="1" customWidth="1"/>
    <col min="4612" max="4614" width="9.140625" style="62"/>
    <col min="4615" max="4615" width="36.5703125" style="62" customWidth="1"/>
    <col min="4616" max="4866" width="9.140625" style="62"/>
    <col min="4867" max="4867" width="12.7109375" style="62" bestFit="1" customWidth="1"/>
    <col min="4868" max="4870" width="9.140625" style="62"/>
    <col min="4871" max="4871" width="36.5703125" style="62" customWidth="1"/>
    <col min="4872" max="5122" width="9.140625" style="62"/>
    <col min="5123" max="5123" width="12.7109375" style="62" bestFit="1" customWidth="1"/>
    <col min="5124" max="5126" width="9.140625" style="62"/>
    <col min="5127" max="5127" width="36.5703125" style="62" customWidth="1"/>
    <col min="5128" max="5378" width="9.140625" style="62"/>
    <col min="5379" max="5379" width="12.7109375" style="62" bestFit="1" customWidth="1"/>
    <col min="5380" max="5382" width="9.140625" style="62"/>
    <col min="5383" max="5383" width="36.5703125" style="62" customWidth="1"/>
    <col min="5384" max="5634" width="9.140625" style="62"/>
    <col min="5635" max="5635" width="12.7109375" style="62" bestFit="1" customWidth="1"/>
    <col min="5636" max="5638" width="9.140625" style="62"/>
    <col min="5639" max="5639" width="36.5703125" style="62" customWidth="1"/>
    <col min="5640" max="5890" width="9.140625" style="62"/>
    <col min="5891" max="5891" width="12.7109375" style="62" bestFit="1" customWidth="1"/>
    <col min="5892" max="5894" width="9.140625" style="62"/>
    <col min="5895" max="5895" width="36.5703125" style="62" customWidth="1"/>
    <col min="5896" max="6146" width="9.140625" style="62"/>
    <col min="6147" max="6147" width="12.7109375" style="62" bestFit="1" customWidth="1"/>
    <col min="6148" max="6150" width="9.140625" style="62"/>
    <col min="6151" max="6151" width="36.5703125" style="62" customWidth="1"/>
    <col min="6152" max="6402" width="9.140625" style="62"/>
    <col min="6403" max="6403" width="12.7109375" style="62" bestFit="1" customWidth="1"/>
    <col min="6404" max="6406" width="9.140625" style="62"/>
    <col min="6407" max="6407" width="36.5703125" style="62" customWidth="1"/>
    <col min="6408" max="6658" width="9.140625" style="62"/>
    <col min="6659" max="6659" width="12.7109375" style="62" bestFit="1" customWidth="1"/>
    <col min="6660" max="6662" width="9.140625" style="62"/>
    <col min="6663" max="6663" width="36.5703125" style="62" customWidth="1"/>
    <col min="6664" max="6914" width="9.140625" style="62"/>
    <col min="6915" max="6915" width="12.7109375" style="62" bestFit="1" customWidth="1"/>
    <col min="6916" max="6918" width="9.140625" style="62"/>
    <col min="6919" max="6919" width="36.5703125" style="62" customWidth="1"/>
    <col min="6920" max="7170" width="9.140625" style="62"/>
    <col min="7171" max="7171" width="12.7109375" style="62" bestFit="1" customWidth="1"/>
    <col min="7172" max="7174" width="9.140625" style="62"/>
    <col min="7175" max="7175" width="36.5703125" style="62" customWidth="1"/>
    <col min="7176" max="7426" width="9.140625" style="62"/>
    <col min="7427" max="7427" width="12.7109375" style="62" bestFit="1" customWidth="1"/>
    <col min="7428" max="7430" width="9.140625" style="62"/>
    <col min="7431" max="7431" width="36.5703125" style="62" customWidth="1"/>
    <col min="7432" max="7682" width="9.140625" style="62"/>
    <col min="7683" max="7683" width="12.7109375" style="62" bestFit="1" customWidth="1"/>
    <col min="7684" max="7686" width="9.140625" style="62"/>
    <col min="7687" max="7687" width="36.5703125" style="62" customWidth="1"/>
    <col min="7688" max="7938" width="9.140625" style="62"/>
    <col min="7939" max="7939" width="12.7109375" style="62" bestFit="1" customWidth="1"/>
    <col min="7940" max="7942" width="9.140625" style="62"/>
    <col min="7943" max="7943" width="36.5703125" style="62" customWidth="1"/>
    <col min="7944" max="8194" width="9.140625" style="62"/>
    <col min="8195" max="8195" width="12.7109375" style="62" bestFit="1" customWidth="1"/>
    <col min="8196" max="8198" width="9.140625" style="62"/>
    <col min="8199" max="8199" width="36.5703125" style="62" customWidth="1"/>
    <col min="8200" max="8450" width="9.140625" style="62"/>
    <col min="8451" max="8451" width="12.7109375" style="62" bestFit="1" customWidth="1"/>
    <col min="8452" max="8454" width="9.140625" style="62"/>
    <col min="8455" max="8455" width="36.5703125" style="62" customWidth="1"/>
    <col min="8456" max="8706" width="9.140625" style="62"/>
    <col min="8707" max="8707" width="12.7109375" style="62" bestFit="1" customWidth="1"/>
    <col min="8708" max="8710" width="9.140625" style="62"/>
    <col min="8711" max="8711" width="36.5703125" style="62" customWidth="1"/>
    <col min="8712" max="8962" width="9.140625" style="62"/>
    <col min="8963" max="8963" width="12.7109375" style="62" bestFit="1" customWidth="1"/>
    <col min="8964" max="8966" width="9.140625" style="62"/>
    <col min="8967" max="8967" width="36.5703125" style="62" customWidth="1"/>
    <col min="8968" max="9218" width="9.140625" style="62"/>
    <col min="9219" max="9219" width="12.7109375" style="62" bestFit="1" customWidth="1"/>
    <col min="9220" max="9222" width="9.140625" style="62"/>
    <col min="9223" max="9223" width="36.5703125" style="62" customWidth="1"/>
    <col min="9224" max="9474" width="9.140625" style="62"/>
    <col min="9475" max="9475" width="12.7109375" style="62" bestFit="1" customWidth="1"/>
    <col min="9476" max="9478" width="9.140625" style="62"/>
    <col min="9479" max="9479" width="36.5703125" style="62" customWidth="1"/>
    <col min="9480" max="9730" width="9.140625" style="62"/>
    <col min="9731" max="9731" width="12.7109375" style="62" bestFit="1" customWidth="1"/>
    <col min="9732" max="9734" width="9.140625" style="62"/>
    <col min="9735" max="9735" width="36.5703125" style="62" customWidth="1"/>
    <col min="9736" max="9986" width="9.140625" style="62"/>
    <col min="9987" max="9987" width="12.7109375" style="62" bestFit="1" customWidth="1"/>
    <col min="9988" max="9990" width="9.140625" style="62"/>
    <col min="9991" max="9991" width="36.5703125" style="62" customWidth="1"/>
    <col min="9992" max="10242" width="9.140625" style="62"/>
    <col min="10243" max="10243" width="12.7109375" style="62" bestFit="1" customWidth="1"/>
    <col min="10244" max="10246" width="9.140625" style="62"/>
    <col min="10247" max="10247" width="36.5703125" style="62" customWidth="1"/>
    <col min="10248" max="10498" width="9.140625" style="62"/>
    <col min="10499" max="10499" width="12.7109375" style="62" bestFit="1" customWidth="1"/>
    <col min="10500" max="10502" width="9.140625" style="62"/>
    <col min="10503" max="10503" width="36.5703125" style="62" customWidth="1"/>
    <col min="10504" max="10754" width="9.140625" style="62"/>
    <col min="10755" max="10755" width="12.7109375" style="62" bestFit="1" customWidth="1"/>
    <col min="10756" max="10758" width="9.140625" style="62"/>
    <col min="10759" max="10759" width="36.5703125" style="62" customWidth="1"/>
    <col min="10760" max="11010" width="9.140625" style="62"/>
    <col min="11011" max="11011" width="12.7109375" style="62" bestFit="1" customWidth="1"/>
    <col min="11012" max="11014" width="9.140625" style="62"/>
    <col min="11015" max="11015" width="36.5703125" style="62" customWidth="1"/>
    <col min="11016" max="11266" width="9.140625" style="62"/>
    <col min="11267" max="11267" width="12.7109375" style="62" bestFit="1" customWidth="1"/>
    <col min="11268" max="11270" width="9.140625" style="62"/>
    <col min="11271" max="11271" width="36.5703125" style="62" customWidth="1"/>
    <col min="11272" max="11522" width="9.140625" style="62"/>
    <col min="11523" max="11523" width="12.7109375" style="62" bestFit="1" customWidth="1"/>
    <col min="11524" max="11526" width="9.140625" style="62"/>
    <col min="11527" max="11527" width="36.5703125" style="62" customWidth="1"/>
    <col min="11528" max="11778" width="9.140625" style="62"/>
    <col min="11779" max="11779" width="12.7109375" style="62" bestFit="1" customWidth="1"/>
    <col min="11780" max="11782" width="9.140625" style="62"/>
    <col min="11783" max="11783" width="36.5703125" style="62" customWidth="1"/>
    <col min="11784" max="12034" width="9.140625" style="62"/>
    <col min="12035" max="12035" width="12.7109375" style="62" bestFit="1" customWidth="1"/>
    <col min="12036" max="12038" width="9.140625" style="62"/>
    <col min="12039" max="12039" width="36.5703125" style="62" customWidth="1"/>
    <col min="12040" max="12290" width="9.140625" style="62"/>
    <col min="12291" max="12291" width="12.7109375" style="62" bestFit="1" customWidth="1"/>
    <col min="12292" max="12294" width="9.140625" style="62"/>
    <col min="12295" max="12295" width="36.5703125" style="62" customWidth="1"/>
    <col min="12296" max="12546" width="9.140625" style="62"/>
    <col min="12547" max="12547" width="12.7109375" style="62" bestFit="1" customWidth="1"/>
    <col min="12548" max="12550" width="9.140625" style="62"/>
    <col min="12551" max="12551" width="36.5703125" style="62" customWidth="1"/>
    <col min="12552" max="12802" width="9.140625" style="62"/>
    <col min="12803" max="12803" width="12.7109375" style="62" bestFit="1" customWidth="1"/>
    <col min="12804" max="12806" width="9.140625" style="62"/>
    <col min="12807" max="12807" width="36.5703125" style="62" customWidth="1"/>
    <col min="12808" max="13058" width="9.140625" style="62"/>
    <col min="13059" max="13059" width="12.7109375" style="62" bestFit="1" customWidth="1"/>
    <col min="13060" max="13062" width="9.140625" style="62"/>
    <col min="13063" max="13063" width="36.5703125" style="62" customWidth="1"/>
    <col min="13064" max="13314" width="9.140625" style="62"/>
    <col min="13315" max="13315" width="12.7109375" style="62" bestFit="1" customWidth="1"/>
    <col min="13316" max="13318" width="9.140625" style="62"/>
    <col min="13319" max="13319" width="36.5703125" style="62" customWidth="1"/>
    <col min="13320" max="13570" width="9.140625" style="62"/>
    <col min="13571" max="13571" width="12.7109375" style="62" bestFit="1" customWidth="1"/>
    <col min="13572" max="13574" width="9.140625" style="62"/>
    <col min="13575" max="13575" width="36.5703125" style="62" customWidth="1"/>
    <col min="13576" max="13826" width="9.140625" style="62"/>
    <col min="13827" max="13827" width="12.7109375" style="62" bestFit="1" customWidth="1"/>
    <col min="13828" max="13830" width="9.140625" style="62"/>
    <col min="13831" max="13831" width="36.5703125" style="62" customWidth="1"/>
    <col min="13832" max="14082" width="9.140625" style="62"/>
    <col min="14083" max="14083" width="12.7109375" style="62" bestFit="1" customWidth="1"/>
    <col min="14084" max="14086" width="9.140625" style="62"/>
    <col min="14087" max="14087" width="36.5703125" style="62" customWidth="1"/>
    <col min="14088" max="14338" width="9.140625" style="62"/>
    <col min="14339" max="14339" width="12.7109375" style="62" bestFit="1" customWidth="1"/>
    <col min="14340" max="14342" width="9.140625" style="62"/>
    <col min="14343" max="14343" width="36.5703125" style="62" customWidth="1"/>
    <col min="14344" max="14594" width="9.140625" style="62"/>
    <col min="14595" max="14595" width="12.7109375" style="62" bestFit="1" customWidth="1"/>
    <col min="14596" max="14598" width="9.140625" style="62"/>
    <col min="14599" max="14599" width="36.5703125" style="62" customWidth="1"/>
    <col min="14600" max="14850" width="9.140625" style="62"/>
    <col min="14851" max="14851" width="12.7109375" style="62" bestFit="1" customWidth="1"/>
    <col min="14852" max="14854" width="9.140625" style="62"/>
    <col min="14855" max="14855" width="36.5703125" style="62" customWidth="1"/>
    <col min="14856" max="15106" width="9.140625" style="62"/>
    <col min="15107" max="15107" width="12.7109375" style="62" bestFit="1" customWidth="1"/>
    <col min="15108" max="15110" width="9.140625" style="62"/>
    <col min="15111" max="15111" width="36.5703125" style="62" customWidth="1"/>
    <col min="15112" max="15362" width="9.140625" style="62"/>
    <col min="15363" max="15363" width="12.7109375" style="62" bestFit="1" customWidth="1"/>
    <col min="15364" max="15366" width="9.140625" style="62"/>
    <col min="15367" max="15367" width="36.5703125" style="62" customWidth="1"/>
    <col min="15368" max="15618" width="9.140625" style="62"/>
    <col min="15619" max="15619" width="12.7109375" style="62" bestFit="1" customWidth="1"/>
    <col min="15620" max="15622" width="9.140625" style="62"/>
    <col min="15623" max="15623" width="36.5703125" style="62" customWidth="1"/>
    <col min="15624" max="15874" width="9.140625" style="62"/>
    <col min="15875" max="15875" width="12.7109375" style="62" bestFit="1" customWidth="1"/>
    <col min="15876" max="15878" width="9.140625" style="62"/>
    <col min="15879" max="15879" width="36.5703125" style="62" customWidth="1"/>
    <col min="15880" max="16130" width="9.140625" style="62"/>
    <col min="16131" max="16131" width="12.7109375" style="62" bestFit="1" customWidth="1"/>
    <col min="16132" max="16134" width="9.140625" style="62"/>
    <col min="16135" max="16135" width="36.5703125" style="62" customWidth="1"/>
    <col min="16136" max="16384" width="9.140625" style="62"/>
  </cols>
  <sheetData>
    <row r="1" spans="1:12" x14ac:dyDescent="0.25">
      <c r="F1" s="63" t="s">
        <v>33</v>
      </c>
      <c r="G1" s="64" t="s">
        <v>34</v>
      </c>
    </row>
    <row r="2" spans="1:12" x14ac:dyDescent="0.25">
      <c r="F2" s="63" t="s">
        <v>35</v>
      </c>
      <c r="G2" s="64" t="s">
        <v>30</v>
      </c>
    </row>
    <row r="3" spans="1:12" x14ac:dyDescent="0.25">
      <c r="F3" s="63" t="s">
        <v>36</v>
      </c>
      <c r="G3" s="64" t="s">
        <v>51</v>
      </c>
    </row>
    <row r="4" spans="1:12" x14ac:dyDescent="0.25">
      <c r="F4" s="63" t="s">
        <v>37</v>
      </c>
      <c r="G4" s="64" t="s">
        <v>27</v>
      </c>
    </row>
    <row r="5" spans="1:12" x14ac:dyDescent="0.25">
      <c r="F5" s="63" t="s">
        <v>38</v>
      </c>
      <c r="G5" s="65" t="s">
        <v>52</v>
      </c>
    </row>
    <row r="6" spans="1:12" x14ac:dyDescent="0.25">
      <c r="F6" s="63" t="s">
        <v>39</v>
      </c>
      <c r="G6" s="65"/>
    </row>
    <row r="7" spans="1:12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2" ht="18" thickBot="1" x14ac:dyDescent="0.35">
      <c r="A8" s="67" t="s">
        <v>1</v>
      </c>
      <c r="B8" s="67" t="s">
        <v>40</v>
      </c>
      <c r="C8" s="67" t="s">
        <v>41</v>
      </c>
      <c r="D8" s="67" t="s">
        <v>42</v>
      </c>
      <c r="E8" s="67" t="s">
        <v>43</v>
      </c>
      <c r="F8" s="68" t="s">
        <v>44</v>
      </c>
      <c r="G8" s="69" t="s">
        <v>45</v>
      </c>
    </row>
    <row r="9" spans="1:12" ht="15.75" x14ac:dyDescent="0.25">
      <c r="A9" s="62">
        <v>0</v>
      </c>
      <c r="B9" s="17">
        <v>2.4</v>
      </c>
      <c r="C9" s="65">
        <v>483.4306747148936</v>
      </c>
      <c r="D9" s="62">
        <f>B9-A9</f>
        <v>2.4</v>
      </c>
      <c r="E9" s="62">
        <f>D9/C9</f>
        <v>4.9645174076208875E-3</v>
      </c>
      <c r="F9" s="70"/>
      <c r="L9" s="66"/>
    </row>
    <row r="10" spans="1:12" ht="15.75" x14ac:dyDescent="0.25">
      <c r="A10" s="78">
        <f>B9</f>
        <v>2.4</v>
      </c>
      <c r="B10" s="17">
        <v>5.4</v>
      </c>
      <c r="C10" s="65">
        <v>947.22671909653877</v>
      </c>
      <c r="D10" s="62">
        <f t="shared" ref="D10:D36" si="0">B10-A10</f>
        <v>3.0000000000000004</v>
      </c>
      <c r="E10" s="62">
        <f t="shared" ref="E10:E36" si="1">D10/C10</f>
        <v>3.1671403894322036E-3</v>
      </c>
      <c r="F10" s="70"/>
    </row>
    <row r="11" spans="1:12" ht="15.75" x14ac:dyDescent="0.25">
      <c r="A11" s="78">
        <f t="shared" ref="A11:A36" si="2">B10</f>
        <v>5.4</v>
      </c>
      <c r="B11" s="17">
        <v>8.4</v>
      </c>
      <c r="C11" s="65">
        <v>1231.2903655113819</v>
      </c>
      <c r="D11" s="62">
        <f t="shared" si="0"/>
        <v>3</v>
      </c>
      <c r="E11" s="62">
        <f t="shared" si="1"/>
        <v>2.4364683457537119E-3</v>
      </c>
      <c r="F11" s="70"/>
    </row>
    <row r="12" spans="1:12" ht="15.75" x14ac:dyDescent="0.25">
      <c r="A12" s="78">
        <f t="shared" si="2"/>
        <v>8.4</v>
      </c>
      <c r="B12" s="17">
        <v>11.4</v>
      </c>
      <c r="C12" s="65">
        <v>1394.7209313138221</v>
      </c>
      <c r="D12" s="62">
        <f t="shared" si="0"/>
        <v>3</v>
      </c>
      <c r="E12" s="62">
        <f t="shared" si="1"/>
        <v>2.1509679339034591E-3</v>
      </c>
      <c r="F12" s="70"/>
    </row>
    <row r="13" spans="1:12" ht="15.75" x14ac:dyDescent="0.25">
      <c r="A13" s="78">
        <f t="shared" si="2"/>
        <v>11.4</v>
      </c>
      <c r="B13" s="17">
        <v>14.4</v>
      </c>
      <c r="C13" s="65">
        <v>1490.8613450641037</v>
      </c>
      <c r="D13" s="62">
        <f t="shared" si="0"/>
        <v>3</v>
      </c>
      <c r="E13" s="62">
        <f t="shared" si="1"/>
        <v>2.0122595638637384E-3</v>
      </c>
      <c r="F13" s="71"/>
    </row>
    <row r="14" spans="1:12" ht="15.75" x14ac:dyDescent="0.25">
      <c r="A14" s="78">
        <f t="shared" si="2"/>
        <v>14.4</v>
      </c>
      <c r="B14" s="17">
        <v>17.399999999999999</v>
      </c>
      <c r="C14" s="65">
        <v>1550.2423568310394</v>
      </c>
      <c r="D14" s="62">
        <f t="shared" si="0"/>
        <v>2.9999999999999982</v>
      </c>
      <c r="E14" s="62">
        <f t="shared" si="1"/>
        <v>1.9351812874810824E-3</v>
      </c>
      <c r="F14" s="70"/>
    </row>
    <row r="15" spans="1:12" ht="15.75" x14ac:dyDescent="0.25">
      <c r="A15" s="78">
        <f t="shared" si="2"/>
        <v>17.399999999999999</v>
      </c>
      <c r="B15" s="17">
        <v>20.399999999999999</v>
      </c>
      <c r="C15" s="65">
        <v>1447.9229204883195</v>
      </c>
      <c r="D15" s="62">
        <f t="shared" si="0"/>
        <v>3</v>
      </c>
      <c r="E15" s="62">
        <f t="shared" si="1"/>
        <v>2.0719334969766445E-3</v>
      </c>
      <c r="F15" s="70"/>
    </row>
    <row r="16" spans="1:12" ht="15.75" x14ac:dyDescent="0.25">
      <c r="A16" s="78">
        <f t="shared" si="2"/>
        <v>20.399999999999999</v>
      </c>
      <c r="B16" s="17">
        <v>23.4</v>
      </c>
      <c r="C16" s="65">
        <v>1578.2495391162722</v>
      </c>
      <c r="D16" s="62">
        <f t="shared" si="0"/>
        <v>3</v>
      </c>
      <c r="E16" s="62">
        <f t="shared" si="1"/>
        <v>1.9008400925495123E-3</v>
      </c>
      <c r="F16" s="70"/>
    </row>
    <row r="17" spans="1:6" ht="15.75" x14ac:dyDescent="0.25">
      <c r="A17" s="78">
        <f t="shared" si="2"/>
        <v>23.4</v>
      </c>
      <c r="B17" s="17">
        <v>26.4</v>
      </c>
      <c r="C17" s="65">
        <v>2320.4806348810862</v>
      </c>
      <c r="D17" s="62">
        <f t="shared" si="0"/>
        <v>3</v>
      </c>
      <c r="E17" s="62">
        <f t="shared" si="1"/>
        <v>1.2928356112541901E-3</v>
      </c>
      <c r="F17" s="70"/>
    </row>
    <row r="18" spans="1:6" ht="15.75" x14ac:dyDescent="0.25">
      <c r="A18" s="78">
        <f t="shared" si="2"/>
        <v>26.4</v>
      </c>
      <c r="B18" s="17">
        <v>29.4</v>
      </c>
      <c r="C18" s="65">
        <v>2414.3876094228235</v>
      </c>
      <c r="D18" s="62">
        <f t="shared" si="0"/>
        <v>3</v>
      </c>
      <c r="E18" s="62">
        <f t="shared" si="1"/>
        <v>1.2425511083190041E-3</v>
      </c>
      <c r="F18" s="70"/>
    </row>
    <row r="19" spans="1:6" ht="15.75" x14ac:dyDescent="0.25">
      <c r="A19" s="78">
        <f t="shared" si="2"/>
        <v>29.4</v>
      </c>
      <c r="B19" s="17">
        <v>32.4</v>
      </c>
      <c r="C19" s="65">
        <v>2283.5241034626974</v>
      </c>
      <c r="D19" s="62">
        <f t="shared" si="0"/>
        <v>3</v>
      </c>
      <c r="E19" s="62">
        <f t="shared" si="1"/>
        <v>1.3137588499507627E-3</v>
      </c>
      <c r="F19" s="70"/>
    </row>
    <row r="20" spans="1:6" ht="15.75" x14ac:dyDescent="0.25">
      <c r="A20" s="78">
        <f t="shared" si="2"/>
        <v>32.4</v>
      </c>
      <c r="B20" s="17">
        <v>35.4</v>
      </c>
      <c r="C20" s="65">
        <v>2466.9752563378916</v>
      </c>
      <c r="D20" s="62">
        <f t="shared" si="0"/>
        <v>3</v>
      </c>
      <c r="E20" s="62">
        <f t="shared" si="1"/>
        <v>1.2160640818316753E-3</v>
      </c>
      <c r="F20" s="70"/>
    </row>
    <row r="21" spans="1:6" ht="15.75" x14ac:dyDescent="0.25">
      <c r="A21" s="78">
        <f t="shared" si="2"/>
        <v>35.4</v>
      </c>
      <c r="B21" s="17">
        <v>38.4</v>
      </c>
      <c r="C21" s="65">
        <v>2361.7702088386895</v>
      </c>
      <c r="D21" s="62">
        <f t="shared" si="0"/>
        <v>3</v>
      </c>
      <c r="E21" s="62">
        <f t="shared" si="1"/>
        <v>1.2702336530339823E-3</v>
      </c>
      <c r="F21" s="70"/>
    </row>
    <row r="22" spans="1:6" ht="15.75" x14ac:dyDescent="0.25">
      <c r="A22" s="78">
        <f t="shared" si="2"/>
        <v>38.4</v>
      </c>
      <c r="B22" s="17">
        <v>41.4</v>
      </c>
      <c r="C22" s="65">
        <v>1885.276904251217</v>
      </c>
      <c r="D22" s="62">
        <f t="shared" si="0"/>
        <v>3</v>
      </c>
      <c r="E22" s="62">
        <f t="shared" si="1"/>
        <v>1.5912781794733342E-3</v>
      </c>
      <c r="F22" s="70"/>
    </row>
    <row r="23" spans="1:6" ht="15.75" x14ac:dyDescent="0.25">
      <c r="A23" s="78">
        <f t="shared" si="2"/>
        <v>41.4</v>
      </c>
      <c r="B23" s="17">
        <v>44.4</v>
      </c>
      <c r="C23" s="65">
        <v>1585.5614566604677</v>
      </c>
      <c r="D23" s="62">
        <f t="shared" si="0"/>
        <v>3</v>
      </c>
      <c r="E23" s="62">
        <f t="shared" si="1"/>
        <v>1.8920742475152261E-3</v>
      </c>
      <c r="F23" s="70"/>
    </row>
    <row r="24" spans="1:6" ht="15.75" x14ac:dyDescent="0.25">
      <c r="A24" s="78">
        <f t="shared" si="2"/>
        <v>44.4</v>
      </c>
      <c r="B24" s="17">
        <v>47.4</v>
      </c>
      <c r="C24" s="65">
        <v>1567.1663162941375</v>
      </c>
      <c r="D24" s="62">
        <f t="shared" si="0"/>
        <v>3</v>
      </c>
      <c r="E24" s="62">
        <f t="shared" si="1"/>
        <v>1.9142831037193741E-3</v>
      </c>
      <c r="F24" s="70"/>
    </row>
    <row r="25" spans="1:6" ht="15.75" x14ac:dyDescent="0.25">
      <c r="A25" s="78">
        <f t="shared" si="2"/>
        <v>47.4</v>
      </c>
      <c r="B25" s="17">
        <v>50.4</v>
      </c>
      <c r="C25" s="65">
        <v>1759.9474800267724</v>
      </c>
      <c r="D25" s="62">
        <f t="shared" si="0"/>
        <v>3</v>
      </c>
      <c r="E25" s="62">
        <f t="shared" si="1"/>
        <v>1.7045963212233832E-3</v>
      </c>
      <c r="F25" s="70"/>
    </row>
    <row r="26" spans="1:6" ht="15.75" x14ac:dyDescent="0.25">
      <c r="A26" s="78">
        <f t="shared" si="2"/>
        <v>50.4</v>
      </c>
      <c r="B26" s="17">
        <v>53.4</v>
      </c>
      <c r="C26" s="65">
        <v>1649.8295410557155</v>
      </c>
      <c r="D26" s="62">
        <f t="shared" si="0"/>
        <v>3</v>
      </c>
      <c r="E26" s="62">
        <f t="shared" si="1"/>
        <v>1.818369671136037E-3</v>
      </c>
      <c r="F26" s="70"/>
    </row>
    <row r="27" spans="1:6" ht="15.75" x14ac:dyDescent="0.25">
      <c r="A27" s="78">
        <f t="shared" si="2"/>
        <v>53.4</v>
      </c>
      <c r="B27" s="17">
        <v>56.4</v>
      </c>
      <c r="C27" s="65">
        <v>1924.7218022347838</v>
      </c>
      <c r="D27" s="62">
        <f t="shared" si="0"/>
        <v>3</v>
      </c>
      <c r="E27" s="62">
        <f t="shared" si="1"/>
        <v>1.5586668143503734E-3</v>
      </c>
      <c r="F27" s="70"/>
    </row>
    <row r="28" spans="1:6" ht="15.75" x14ac:dyDescent="0.25">
      <c r="A28" s="78">
        <f t="shared" si="2"/>
        <v>56.4</v>
      </c>
      <c r="B28" s="17">
        <v>59.4</v>
      </c>
      <c r="C28" s="65">
        <v>1766.0437356427492</v>
      </c>
      <c r="D28" s="62">
        <f t="shared" si="0"/>
        <v>3</v>
      </c>
      <c r="E28" s="62">
        <f t="shared" si="1"/>
        <v>1.6987121776506594E-3</v>
      </c>
      <c r="F28" s="70"/>
    </row>
    <row r="29" spans="1:6" ht="15.75" x14ac:dyDescent="0.25">
      <c r="A29" s="78">
        <f t="shared" si="2"/>
        <v>59.4</v>
      </c>
      <c r="B29" s="17">
        <v>62.4</v>
      </c>
      <c r="C29" s="65">
        <v>2898.3045435250679</v>
      </c>
      <c r="D29" s="62">
        <f t="shared" si="0"/>
        <v>3</v>
      </c>
      <c r="E29" s="62">
        <f t="shared" si="1"/>
        <v>1.0350879125874209E-3</v>
      </c>
      <c r="F29" s="70"/>
    </row>
    <row r="30" spans="1:6" ht="15.75" x14ac:dyDescent="0.25">
      <c r="A30" s="78">
        <f t="shared" si="2"/>
        <v>62.4</v>
      </c>
      <c r="B30" s="17">
        <v>65.400000000000006</v>
      </c>
      <c r="C30" s="65">
        <v>3176.637396445044</v>
      </c>
      <c r="D30" s="62">
        <f t="shared" si="0"/>
        <v>3.0000000000000071</v>
      </c>
      <c r="E30" s="62">
        <f t="shared" si="1"/>
        <v>9.4439485078066801E-4</v>
      </c>
      <c r="F30" s="70"/>
    </row>
    <row r="31" spans="1:6" ht="15.75" x14ac:dyDescent="0.25">
      <c r="A31" s="78">
        <f t="shared" si="2"/>
        <v>65.400000000000006</v>
      </c>
      <c r="B31" s="17">
        <v>68.400000000000006</v>
      </c>
      <c r="C31" s="65">
        <v>3365.9984806727466</v>
      </c>
      <c r="D31" s="62">
        <f t="shared" si="0"/>
        <v>3</v>
      </c>
      <c r="E31" s="62">
        <f t="shared" si="1"/>
        <v>8.9126599944287668E-4</v>
      </c>
      <c r="F31" s="70"/>
    </row>
    <row r="32" spans="1:6" ht="15.75" x14ac:dyDescent="0.25">
      <c r="A32" s="78">
        <f t="shared" si="2"/>
        <v>68.400000000000006</v>
      </c>
      <c r="B32" s="17">
        <v>71.400000000000006</v>
      </c>
      <c r="C32" s="65">
        <v>4933.0552676299039</v>
      </c>
      <c r="D32" s="62">
        <f t="shared" si="0"/>
        <v>3</v>
      </c>
      <c r="E32" s="62">
        <f t="shared" si="1"/>
        <v>6.0814238585276499E-4</v>
      </c>
      <c r="F32" s="70"/>
    </row>
    <row r="33" spans="1:7" ht="15.75" x14ac:dyDescent="0.25">
      <c r="A33" s="78">
        <f t="shared" si="2"/>
        <v>71.400000000000006</v>
      </c>
      <c r="B33" s="17">
        <v>74.400000000000006</v>
      </c>
      <c r="C33" s="65">
        <v>5457.7141526285068</v>
      </c>
      <c r="D33" s="62">
        <f t="shared" si="0"/>
        <v>3</v>
      </c>
      <c r="E33" s="62">
        <f t="shared" si="1"/>
        <v>5.4968067511472008E-4</v>
      </c>
      <c r="F33" s="70"/>
    </row>
    <row r="34" spans="1:7" ht="15.75" x14ac:dyDescent="0.25">
      <c r="A34" s="78">
        <f t="shared" si="2"/>
        <v>74.400000000000006</v>
      </c>
      <c r="B34" s="17">
        <v>77.400000000000006</v>
      </c>
      <c r="C34" s="65">
        <v>6228.0657135719821</v>
      </c>
      <c r="D34" s="62">
        <f t="shared" si="0"/>
        <v>3</v>
      </c>
      <c r="E34" s="62">
        <f t="shared" si="1"/>
        <v>4.8169048593410074E-4</v>
      </c>
      <c r="F34" s="70"/>
    </row>
    <row r="35" spans="1:7" ht="15.75" x14ac:dyDescent="0.25">
      <c r="A35" s="78">
        <f t="shared" si="2"/>
        <v>77.400000000000006</v>
      </c>
      <c r="B35" s="17">
        <v>80.400000000000006</v>
      </c>
      <c r="C35" s="65">
        <v>6363.2866583391487</v>
      </c>
      <c r="D35" s="62">
        <f t="shared" si="0"/>
        <v>3</v>
      </c>
      <c r="E35" s="62">
        <f t="shared" si="1"/>
        <v>4.714544795916857E-4</v>
      </c>
      <c r="F35" s="71"/>
    </row>
    <row r="36" spans="1:7" ht="15.75" x14ac:dyDescent="0.25">
      <c r="A36" s="78">
        <f t="shared" si="2"/>
        <v>80.400000000000006</v>
      </c>
      <c r="B36" s="17">
        <v>83.4</v>
      </c>
      <c r="C36" s="65">
        <v>6137.9450120147894</v>
      </c>
      <c r="D36" s="62">
        <f t="shared" si="0"/>
        <v>3</v>
      </c>
      <c r="E36" s="62">
        <f t="shared" si="1"/>
        <v>4.8876293191412053E-4</v>
      </c>
      <c r="F36" s="70"/>
      <c r="G36" s="62" t="s">
        <v>53</v>
      </c>
    </row>
    <row r="37" spans="1:7" x14ac:dyDescent="0.25">
      <c r="C37" s="65"/>
      <c r="F37" s="70"/>
    </row>
    <row r="38" spans="1:7" x14ac:dyDescent="0.25">
      <c r="C38" s="65"/>
      <c r="F38" s="70"/>
    </row>
    <row r="39" spans="1:7" x14ac:dyDescent="0.25">
      <c r="C39" s="65"/>
      <c r="F39" s="70"/>
    </row>
    <row r="40" spans="1:7" x14ac:dyDescent="0.25">
      <c r="C40" s="65"/>
      <c r="F40" s="70"/>
    </row>
    <row r="41" spans="1:7" x14ac:dyDescent="0.25">
      <c r="C41" s="65"/>
      <c r="F41" s="70"/>
    </row>
    <row r="42" spans="1:7" x14ac:dyDescent="0.25">
      <c r="C42" s="65"/>
      <c r="F42" s="70"/>
    </row>
    <row r="43" spans="1:7" x14ac:dyDescent="0.25">
      <c r="C43" s="65"/>
      <c r="F43" s="70"/>
    </row>
    <row r="44" spans="1:7" x14ac:dyDescent="0.25">
      <c r="C44" s="65"/>
      <c r="F44" s="70"/>
    </row>
    <row r="45" spans="1:7" x14ac:dyDescent="0.25">
      <c r="C45" s="65"/>
      <c r="F45" s="70"/>
    </row>
    <row r="46" spans="1:7" ht="15.75" thickBot="1" x14ac:dyDescent="0.3">
      <c r="C46" s="62" t="s">
        <v>46</v>
      </c>
      <c r="D46" s="62">
        <f>SUM(D9:D45)</f>
        <v>83.4</v>
      </c>
      <c r="E46" s="62">
        <f>SUM(E9:E45)</f>
        <v>4.4623212058257596E-2</v>
      </c>
      <c r="F46" s="70"/>
    </row>
    <row r="47" spans="1:7" ht="15.75" thickBot="1" x14ac:dyDescent="0.3">
      <c r="E47" s="72" t="s">
        <v>47</v>
      </c>
      <c r="F47" s="73" t="s">
        <v>48</v>
      </c>
    </row>
    <row r="48" spans="1:7" ht="15.75" thickBot="1" x14ac:dyDescent="0.3">
      <c r="E48" s="74">
        <f>D46/E46</f>
        <v>1868.9824455289679</v>
      </c>
      <c r="F48" s="75" t="s">
        <v>50</v>
      </c>
    </row>
    <row r="49" spans="1:7" x14ac:dyDescent="0.25">
      <c r="E49" s="76"/>
    </row>
    <row r="61" spans="1:7" x14ac:dyDescent="0.25">
      <c r="A61" s="92" t="s">
        <v>49</v>
      </c>
      <c r="B61" s="92"/>
      <c r="C61" s="92"/>
      <c r="D61" s="92"/>
      <c r="E61" s="92"/>
      <c r="F61" s="92"/>
      <c r="G61" s="92"/>
    </row>
    <row r="62" spans="1:7" x14ac:dyDescent="0.25">
      <c r="A62" s="77"/>
      <c r="B62" s="77"/>
    </row>
  </sheetData>
  <mergeCells count="1">
    <mergeCell ref="A61:G61"/>
  </mergeCells>
  <pageMargins left="0.75" right="0.75" top="1" bottom="1" header="0.5" footer="0.5"/>
  <pageSetup scale="9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Downhole Calculations</vt:lpstr>
      <vt:lpstr>B-C Calcs</vt:lpstr>
      <vt:lpstr>EB-1W</vt:lpstr>
      <vt:lpstr>'B-C Calcs'!Print_Area</vt:lpstr>
      <vt:lpstr>'Downhole Calculations'!Print_Area</vt:lpstr>
    </vt:vector>
  </TitlesOfParts>
  <Company>ConeTec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Greig</dc:creator>
  <cp:lastModifiedBy>John P. Lewis</cp:lastModifiedBy>
  <cp:lastPrinted>2023-12-18T21:04:38Z</cp:lastPrinted>
  <dcterms:created xsi:type="dcterms:W3CDTF">2000-05-01T00:30:39Z</dcterms:created>
  <dcterms:modified xsi:type="dcterms:W3CDTF">2024-01-08T23:43:16Z</dcterms:modified>
  <cp:contentStatus/>
</cp:coreProperties>
</file>