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N:\Projects\2023\ER23P202T\Working Files\DRAFTS (Proposal-Reports-Communications)\Seismic ASDR Request\"/>
    </mc:Choice>
  </mc:AlternateContent>
  <xr:revisionPtr revIDLastSave="0" documentId="13_ncr:1_{8AB2F6EC-EBBE-4F33-B0FB-E1536BE911DA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Todd Swamp" sheetId="15" r:id="rId1"/>
    <sheet name="Sheet2" sheetId="16" r:id="rId2"/>
  </sheets>
  <definedNames>
    <definedName name="_xlnm.Print_Area" localSheetId="0">'Todd Swamp'!$A$1:$W$61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3" i="15" l="1"/>
  <c r="S43" i="15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C69" i="16"/>
  <c r="C67" i="16"/>
  <c r="C65" i="16"/>
  <c r="C63" i="16"/>
  <c r="C62" i="16"/>
  <c r="C61" i="16"/>
  <c r="C68" i="16"/>
  <c r="C66" i="16"/>
  <c r="C64" i="16"/>
  <c r="C60" i="16"/>
  <c r="C58" i="16"/>
  <c r="C56" i="16"/>
  <c r="C54" i="16"/>
  <c r="C57" i="16"/>
  <c r="C59" i="16"/>
  <c r="C55" i="16"/>
  <c r="C52" i="16"/>
  <c r="C50" i="16"/>
  <c r="C51" i="16" s="1"/>
  <c r="C48" i="16"/>
  <c r="C49" i="16" s="1"/>
  <c r="C46" i="16"/>
  <c r="C44" i="16"/>
  <c r="B69" i="16"/>
  <c r="B67" i="16"/>
  <c r="E67" i="16" s="1"/>
  <c r="B65" i="16"/>
  <c r="E65" i="16" s="1"/>
  <c r="B63" i="16"/>
  <c r="E63" i="16" s="1"/>
  <c r="B68" i="16"/>
  <c r="E68" i="16" s="1"/>
  <c r="B66" i="16"/>
  <c r="B64" i="16"/>
  <c r="E64" i="16" s="1"/>
  <c r="B62" i="16"/>
  <c r="B60" i="16"/>
  <c r="B61" i="16" s="1"/>
  <c r="E61" i="16" s="1"/>
  <c r="B58" i="16"/>
  <c r="B59" i="16" s="1"/>
  <c r="E59" i="16" s="1"/>
  <c r="B56" i="16"/>
  <c r="B57" i="16" s="1"/>
  <c r="E57" i="16" s="1"/>
  <c r="B54" i="16"/>
  <c r="B55" i="16" s="1"/>
  <c r="E55" i="16" s="1"/>
  <c r="B6" i="16"/>
  <c r="E62" i="16"/>
  <c r="E44" i="16"/>
  <c r="E45" i="16"/>
  <c r="E46" i="16"/>
  <c r="E47" i="16"/>
  <c r="E48" i="16"/>
  <c r="E49" i="16"/>
  <c r="E50" i="16"/>
  <c r="E51" i="16"/>
  <c r="E52" i="16"/>
  <c r="E53" i="16"/>
  <c r="E54" i="16"/>
  <c r="E56" i="16"/>
  <c r="E58" i="16"/>
  <c r="E60" i="16"/>
  <c r="E66" i="16"/>
  <c r="E69" i="16"/>
  <c r="E70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6" i="16"/>
  <c r="E7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F43" i="16"/>
  <c r="C45" i="16"/>
  <c r="C47" i="16"/>
  <c r="C53" i="16"/>
  <c r="C42" i="16"/>
  <c r="C41" i="16"/>
  <c r="C40" i="16"/>
  <c r="C39" i="16"/>
  <c r="C38" i="16"/>
  <c r="C37" i="16"/>
  <c r="B52" i="16"/>
  <c r="B53" i="16"/>
  <c r="B50" i="16"/>
  <c r="B48" i="16"/>
  <c r="B49" i="16" s="1"/>
  <c r="B46" i="16"/>
  <c r="B45" i="16"/>
  <c r="B44" i="16"/>
  <c r="B42" i="16"/>
  <c r="B40" i="16"/>
  <c r="B38" i="16"/>
  <c r="B36" i="16"/>
  <c r="B34" i="16"/>
  <c r="B32" i="16"/>
  <c r="B30" i="16"/>
  <c r="B28" i="16"/>
  <c r="B26" i="16"/>
  <c r="B24" i="16"/>
  <c r="B22" i="16"/>
  <c r="B20" i="16"/>
  <c r="B18" i="16"/>
  <c r="B16" i="16"/>
  <c r="B14" i="16"/>
  <c r="B12" i="16"/>
  <c r="B10" i="16"/>
  <c r="B8" i="16"/>
  <c r="K6" i="16"/>
  <c r="K7" i="16"/>
  <c r="K8" i="16"/>
  <c r="K9" i="16"/>
  <c r="B13" i="16" s="1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B51" i="16" s="1"/>
  <c r="K33" i="16"/>
  <c r="K34" i="16"/>
  <c r="K35" i="16"/>
  <c r="K36" i="16"/>
  <c r="A44" i="16"/>
  <c r="A42" i="16"/>
  <c r="A40" i="16"/>
  <c r="A38" i="16"/>
  <c r="A36" i="16"/>
  <c r="A34" i="16"/>
  <c r="A32" i="16"/>
  <c r="A30" i="16"/>
  <c r="A28" i="16"/>
  <c r="A26" i="16"/>
  <c r="A24" i="16"/>
  <c r="A22" i="16"/>
  <c r="A20" i="16"/>
  <c r="A18" i="16"/>
  <c r="A16" i="16"/>
  <c r="A14" i="16"/>
  <c r="A12" i="16"/>
  <c r="A10" i="16"/>
  <c r="A8" i="16"/>
  <c r="A6" i="16"/>
  <c r="A50" i="16"/>
  <c r="A48" i="16"/>
  <c r="A46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7" i="16"/>
  <c r="I6" i="16"/>
  <c r="J6" i="16"/>
  <c r="C7" i="16"/>
  <c r="C6" i="16"/>
  <c r="B11" i="16"/>
  <c r="B9" i="16"/>
  <c r="B7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K37" i="16"/>
  <c r="L37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6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B47" i="16"/>
  <c r="T30" i="15"/>
  <c r="T31" i="15"/>
  <c r="T32" i="15"/>
  <c r="T33" i="15"/>
  <c r="T34" i="15"/>
  <c r="T35" i="15"/>
  <c r="T36" i="15"/>
  <c r="T37" i="15"/>
  <c r="T38" i="15"/>
  <c r="T7" i="15"/>
  <c r="T8" i="15"/>
  <c r="T9" i="15"/>
  <c r="T10" i="15"/>
  <c r="T11" i="15"/>
  <c r="T12" i="15"/>
  <c r="T13" i="15"/>
  <c r="T14" i="15"/>
  <c r="T15" i="15"/>
  <c r="T16" i="15"/>
  <c r="T17" i="15"/>
  <c r="T18" i="15"/>
  <c r="T19" i="15"/>
  <c r="T20" i="15"/>
  <c r="T21" i="15"/>
  <c r="T22" i="15"/>
  <c r="T23" i="15"/>
  <c r="T24" i="15"/>
  <c r="T25" i="15"/>
  <c r="T26" i="15"/>
  <c r="T27" i="15"/>
  <c r="T28" i="15"/>
  <c r="T29" i="15"/>
  <c r="S7" i="15"/>
  <c r="S8" i="15"/>
  <c r="S9" i="15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47" i="15" l="1"/>
  <c r="S44" i="15"/>
  <c r="C43" i="16"/>
  <c r="F42" i="16"/>
  <c r="F40" i="16"/>
  <c r="F38" i="16"/>
  <c r="C36" i="16"/>
  <c r="F36" i="16" s="1"/>
  <c r="C35" i="16"/>
  <c r="F35" i="16" s="1"/>
  <c r="C34" i="16"/>
  <c r="F34" i="16" s="1"/>
  <c r="B39" i="16"/>
  <c r="B37" i="16"/>
  <c r="F7" i="16"/>
  <c r="C8" i="16"/>
  <c r="C9" i="16" s="1"/>
  <c r="F9" i="16" s="1"/>
  <c r="C10" i="16"/>
  <c r="C11" i="16" s="1"/>
  <c r="F11" i="16" s="1"/>
  <c r="C12" i="16"/>
  <c r="F12" i="16" s="1"/>
  <c r="C14" i="16"/>
  <c r="F14" i="16" s="1"/>
  <c r="C15" i="16"/>
  <c r="F15" i="16" s="1"/>
  <c r="C16" i="16"/>
  <c r="C17" i="16" s="1"/>
  <c r="F17" i="16" s="1"/>
  <c r="C18" i="16"/>
  <c r="C19" i="16" s="1"/>
  <c r="F19" i="16" s="1"/>
  <c r="C20" i="16"/>
  <c r="F20" i="16" s="1"/>
  <c r="C22" i="16"/>
  <c r="C23" i="16" s="1"/>
  <c r="F23" i="16" s="1"/>
  <c r="C24" i="16"/>
  <c r="C25" i="16" s="1"/>
  <c r="F25" i="16" s="1"/>
  <c r="C26" i="16"/>
  <c r="C27" i="16" s="1"/>
  <c r="F27" i="16" s="1"/>
  <c r="C28" i="16"/>
  <c r="C29" i="16"/>
  <c r="C30" i="16"/>
  <c r="F30" i="16" s="1"/>
  <c r="C32" i="16"/>
  <c r="C33" i="16" s="1"/>
  <c r="B33" i="16"/>
  <c r="B31" i="16"/>
  <c r="B19" i="16"/>
  <c r="F26" i="16"/>
  <c r="F28" i="16"/>
  <c r="F29" i="16"/>
  <c r="F32" i="16"/>
  <c r="F37" i="16" l="1"/>
  <c r="B35" i="16"/>
  <c r="F22" i="16"/>
  <c r="F39" i="16"/>
  <c r="F41" i="16"/>
  <c r="C31" i="16"/>
  <c r="F31" i="16" s="1"/>
  <c r="C13" i="16"/>
  <c r="F13" i="16" s="1"/>
  <c r="B41" i="16"/>
  <c r="B43" i="16"/>
  <c r="F33" i="16"/>
  <c r="C21" i="16"/>
  <c r="F21" i="16" s="1"/>
  <c r="B17" i="16"/>
  <c r="B15" i="16"/>
  <c r="F18" i="16"/>
  <c r="F8" i="16"/>
  <c r="F16" i="16"/>
  <c r="F10" i="16"/>
  <c r="F24" i="16"/>
  <c r="B29" i="16"/>
  <c r="B27" i="16"/>
  <c r="B25" i="16"/>
  <c r="B23" i="16"/>
  <c r="B21" i="16"/>
  <c r="F6" i="16"/>
</calcChain>
</file>

<file path=xl/sharedStrings.xml><?xml version="1.0" encoding="utf-8"?>
<sst xmlns="http://schemas.openxmlformats.org/spreadsheetml/2006/main" count="47" uniqueCount="44">
  <si>
    <t xml:space="preserve"> Project No.</t>
  </si>
  <si>
    <t>GEOPHYSICAL TESTING RESULTS</t>
  </si>
  <si>
    <t xml:space="preserve"> Scale:</t>
  </si>
  <si>
    <t>NA</t>
  </si>
  <si>
    <t xml:space="preserve"> Approved by:   </t>
  </si>
  <si>
    <t xml:space="preserve"> Date:</t>
  </si>
  <si>
    <t>Figure 1</t>
  </si>
  <si>
    <t>Figure 2</t>
  </si>
  <si>
    <t>DEPTH</t>
  </si>
  <si>
    <t>Vp</t>
  </si>
  <si>
    <t>(ft/sec)</t>
  </si>
  <si>
    <t>(ft)</t>
  </si>
  <si>
    <t>Vs</t>
  </si>
  <si>
    <t>Interval Velocity</t>
  </si>
  <si>
    <t>Depth
(ft)</t>
  </si>
  <si>
    <t>Vp
 (ft/sec)</t>
  </si>
  <si>
    <t>Vs
 (ft/sec)</t>
  </si>
  <si>
    <t>∆i
(ft)</t>
  </si>
  <si>
    <t>∆t
(sec)</t>
  </si>
  <si>
    <t>Sum of Data Over Profile</t>
  </si>
  <si>
    <t>Weighted Average Shear Wave Velocity Over Profile</t>
  </si>
  <si>
    <t>DOWNHOLE SEISMIC TEST</t>
  </si>
  <si>
    <t>Consulting Engineers and Scientists</t>
  </si>
  <si>
    <t>Depth</t>
  </si>
  <si>
    <t xml:space="preserve">Fax. (864) 292-6361 </t>
  </si>
  <si>
    <t xml:space="preserve"> Project Mgr: </t>
  </si>
  <si>
    <t xml:space="preserve"> Prepared by: </t>
  </si>
  <si>
    <t xml:space="preserve"> Checked by: </t>
  </si>
  <si>
    <t>(pcf)</t>
  </si>
  <si>
    <t xml:space="preserve">Unit Weight of Soil estimted from SPT results </t>
  </si>
  <si>
    <t>Est. In-Situ Unit Wt.</t>
  </si>
  <si>
    <t>HORRY COUNTY, SOUTH CAROLINA</t>
  </si>
  <si>
    <t>P041157</t>
  </si>
  <si>
    <t>Myrtle Beach, South Carolina</t>
  </si>
  <si>
    <t>KF</t>
  </si>
  <si>
    <t>RK</t>
  </si>
  <si>
    <t>ER23P202</t>
  </si>
  <si>
    <t>1246 Howard Ave</t>
  </si>
  <si>
    <t>Ph: (843) 286-2500</t>
  </si>
  <si>
    <t>=</t>
  </si>
  <si>
    <t>TEST NO. S-26-31-1</t>
  </si>
  <si>
    <t>EXHIBIT A-8</t>
  </si>
  <si>
    <t>Est. Weighted Average Shear Wave Velocity Over 100-Ft</t>
  </si>
  <si>
    <t>S-26-31 (Red Bluff Road) Bridge Replacement over Tod Swamp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</si>
</sst>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###\ &quot;ft/sec&quot;"/>
    <numFmt numFmtId="166" formatCode="#,###\ &quot;ft/sec&quot;"/>
  </numFmts>
  <fonts count="2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6"/>
      <name val="Small Font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4"/>
      <name val="Small Fonts"/>
      <family val="2"/>
    </font>
    <font>
      <sz val="4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Small Fonts"/>
      <family val="2"/>
    </font>
    <font>
      <sz val="10"/>
      <color rgb="FF000000"/>
      <name val="Verdana"/>
      <family val="2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4" xfId="0" applyFont="1" applyBorder="1"/>
    <xf numFmtId="0" fontId="9" fillId="0" borderId="0" xfId="0" applyFont="1" applyBorder="1"/>
    <xf numFmtId="0" fontId="10" fillId="0" borderId="0" xfId="0" applyFont="1" applyBorder="1"/>
    <xf numFmtId="0" fontId="9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5" xfId="0" applyFont="1" applyBorder="1"/>
    <xf numFmtId="0" fontId="0" fillId="0" borderId="15" xfId="0" applyBorder="1"/>
    <xf numFmtId="0" fontId="1" fillId="0" borderId="6" xfId="0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7" fillId="0" borderId="0" xfId="0" applyFont="1" applyBorder="1"/>
    <xf numFmtId="0" fontId="17" fillId="0" borderId="19" xfId="0" applyFont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" fontId="17" fillId="0" borderId="21" xfId="0" applyNumberFormat="1" applyFont="1" applyBorder="1" applyAlignment="1">
      <alignment horizontal="center" wrapText="1"/>
    </xf>
    <xf numFmtId="1" fontId="2" fillId="0" borderId="21" xfId="0" applyNumberFormat="1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18" fillId="0" borderId="4" xfId="0" applyFont="1" applyBorder="1"/>
    <xf numFmtId="0" fontId="17" fillId="0" borderId="4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19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8" fillId="0" borderId="0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0" fillId="0" borderId="9" xfId="0" applyFill="1" applyBorder="1"/>
    <xf numFmtId="0" fontId="0" fillId="0" borderId="0" xfId="0" applyFill="1" applyBorder="1"/>
    <xf numFmtId="0" fontId="13" fillId="0" borderId="30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center"/>
    </xf>
    <xf numFmtId="1" fontId="17" fillId="0" borderId="0" xfId="0" applyNumberFormat="1" applyFont="1" applyBorder="1" applyAlignment="1">
      <alignment horizontal="center" vertical="center"/>
    </xf>
    <xf numFmtId="1" fontId="13" fillId="0" borderId="0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166" fontId="15" fillId="0" borderId="0" xfId="0" applyNumberFormat="1" applyFont="1" applyBorder="1" applyAlignment="1">
      <alignment vertical="center"/>
    </xf>
    <xf numFmtId="166" fontId="15" fillId="0" borderId="6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horizontal="center" vertical="center"/>
    </xf>
    <xf numFmtId="166" fontId="15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4" xfId="0" applyFont="1" applyBorder="1"/>
    <xf numFmtId="0" fontId="2" fillId="0" borderId="14" xfId="0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0" fillId="0" borderId="29" xfId="0" applyBorder="1"/>
    <xf numFmtId="0" fontId="17" fillId="0" borderId="31" xfId="0" applyFont="1" applyBorder="1" applyAlignment="1">
      <alignment horizontal="center"/>
    </xf>
    <xf numFmtId="1" fontId="0" fillId="0" borderId="0" xfId="0" applyNumberFormat="1"/>
    <xf numFmtId="0" fontId="17" fillId="0" borderId="0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wrapText="1" readingOrder="1"/>
    </xf>
    <xf numFmtId="0" fontId="12" fillId="0" borderId="4" xfId="0" applyFont="1" applyBorder="1" applyAlignment="1">
      <alignment horizontal="left" vertical="center"/>
    </xf>
    <xf numFmtId="1" fontId="0" fillId="0" borderId="21" xfId="0" applyNumberFormat="1" applyBorder="1" applyAlignment="1">
      <alignment horizontal="center"/>
    </xf>
    <xf numFmtId="1" fontId="23" fillId="0" borderId="21" xfId="0" applyNumberFormat="1" applyFont="1" applyBorder="1" applyAlignment="1">
      <alignment horizontal="center"/>
    </xf>
    <xf numFmtId="1" fontId="23" fillId="0" borderId="22" xfId="0" applyNumberFormat="1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165" fontId="20" fillId="0" borderId="6" xfId="0" applyNumberFormat="1" applyFont="1" applyBorder="1" applyAlignment="1">
      <alignment vertical="center"/>
    </xf>
    <xf numFmtId="164" fontId="17" fillId="0" borderId="6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166" fontId="15" fillId="0" borderId="10" xfId="0" applyNumberFormat="1" applyFont="1" applyBorder="1" applyAlignment="1">
      <alignment horizontal="center" vertical="center"/>
    </xf>
    <xf numFmtId="1" fontId="17" fillId="0" borderId="6" xfId="0" applyNumberFormat="1" applyFont="1" applyBorder="1" applyAlignment="1">
      <alignment horizontal="center" vertical="center"/>
    </xf>
    <xf numFmtId="164" fontId="13" fillId="0" borderId="33" xfId="0" applyNumberFormat="1" applyFont="1" applyBorder="1" applyAlignment="1">
      <alignment horizontal="center" vertical="center"/>
    </xf>
    <xf numFmtId="0" fontId="23" fillId="0" borderId="34" xfId="0" applyFon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23" fillId="0" borderId="35" xfId="0" applyNumberFormat="1" applyFont="1" applyBorder="1" applyAlignment="1">
      <alignment horizontal="center"/>
    </xf>
    <xf numFmtId="0" fontId="17" fillId="0" borderId="35" xfId="0" applyFont="1" applyBorder="1" applyAlignment="1">
      <alignment horizontal="center" vertical="center"/>
    </xf>
    <xf numFmtId="164" fontId="17" fillId="0" borderId="36" xfId="0" applyNumberFormat="1" applyFont="1" applyBorder="1" applyAlignment="1">
      <alignment horizontal="center" vertical="center"/>
    </xf>
    <xf numFmtId="164" fontId="17" fillId="0" borderId="32" xfId="0" applyNumberFormat="1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164" fontId="17" fillId="0" borderId="37" xfId="0" applyNumberFormat="1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1" fontId="17" fillId="0" borderId="4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wrapText="1"/>
    </xf>
    <xf numFmtId="0" fontId="22" fillId="0" borderId="24" xfId="0" applyFont="1" applyBorder="1" applyAlignment="1">
      <alignment horizontal="center" wrapText="1" readingOrder="1"/>
    </xf>
    <xf numFmtId="0" fontId="22" fillId="0" borderId="0" xfId="0" applyFont="1" applyBorder="1" applyAlignment="1">
      <alignment horizontal="center" wrapText="1" readingOrder="1"/>
    </xf>
    <xf numFmtId="1" fontId="22" fillId="0" borderId="21" xfId="0" applyNumberFormat="1" applyFont="1" applyBorder="1" applyAlignment="1">
      <alignment horizontal="center" wrapText="1" readingOrder="1"/>
    </xf>
    <xf numFmtId="1" fontId="2" fillId="0" borderId="24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1" fontId="17" fillId="0" borderId="38" xfId="0" applyNumberFormat="1" applyFont="1" applyBorder="1" applyAlignment="1">
      <alignment horizontal="center" vertical="center"/>
    </xf>
    <xf numFmtId="1" fontId="17" fillId="0" borderId="39" xfId="0" applyNumberFormat="1" applyFont="1" applyBorder="1" applyAlignment="1">
      <alignment horizontal="center" vertical="center"/>
    </xf>
    <xf numFmtId="1" fontId="17" fillId="0" borderId="15" xfId="0" applyNumberFormat="1" applyFont="1" applyBorder="1" applyAlignment="1">
      <alignment horizontal="center" vertical="center"/>
    </xf>
    <xf numFmtId="1" fontId="17" fillId="0" borderId="18" xfId="0" applyNumberFormat="1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6" fontId="20" fillId="0" borderId="2" xfId="0" applyNumberFormat="1" applyFont="1" applyBorder="1" applyAlignment="1">
      <alignment horizontal="center" vertical="center"/>
    </xf>
    <xf numFmtId="166" fontId="20" fillId="0" borderId="3" xfId="0" applyNumberFormat="1" applyFont="1" applyBorder="1" applyAlignment="1">
      <alignment horizontal="center" vertical="center"/>
    </xf>
    <xf numFmtId="166" fontId="20" fillId="0" borderId="0" xfId="0" applyNumberFormat="1" applyFont="1" applyBorder="1" applyAlignment="1">
      <alignment horizontal="center" vertical="center"/>
    </xf>
    <xf numFmtId="166" fontId="20" fillId="0" borderId="6" xfId="0" applyNumberFormat="1" applyFont="1" applyBorder="1" applyAlignment="1">
      <alignment horizontal="center" vertical="center"/>
    </xf>
    <xf numFmtId="166" fontId="20" fillId="0" borderId="9" xfId="0" applyNumberFormat="1" applyFont="1" applyBorder="1" applyAlignment="1">
      <alignment horizontal="center" vertical="center"/>
    </xf>
    <xf numFmtId="166" fontId="20" fillId="0" borderId="10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21" fillId="0" borderId="4" xfId="0" applyNumberFormat="1" applyFont="1" applyBorder="1" applyAlignment="1">
      <alignment horizontal="right"/>
    </xf>
    <xf numFmtId="14" fontId="21" fillId="0" borderId="6" xfId="0" applyNumberFormat="1" applyFont="1" applyBorder="1" applyAlignment="1">
      <alignment horizontal="right"/>
    </xf>
    <xf numFmtId="14" fontId="21" fillId="0" borderId="8" xfId="0" applyNumberFormat="1" applyFont="1" applyBorder="1" applyAlignment="1">
      <alignment horizontal="right"/>
    </xf>
    <xf numFmtId="14" fontId="21" fillId="0" borderId="10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Downhole Seismic Velocity </a:t>
            </a:r>
            <a:r>
              <a:rPr lang="en-US"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Fixed Interval Method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Sheet2!$F$6:$F$69</c:f>
              <c:numCache>
                <c:formatCode>0</c:formatCode>
                <c:ptCount val="64"/>
                <c:pt idx="0">
                  <c:v>447.9170192710838</c:v>
                </c:pt>
                <c:pt idx="1">
                  <c:v>447.9170192710838</c:v>
                </c:pt>
                <c:pt idx="2">
                  <c:v>402.82341203719818</c:v>
                </c:pt>
                <c:pt idx="3">
                  <c:v>402.82341203719818</c:v>
                </c:pt>
                <c:pt idx="4">
                  <c:v>431.32990698387152</c:v>
                </c:pt>
                <c:pt idx="5">
                  <c:v>431.32990698387152</c:v>
                </c:pt>
                <c:pt idx="6">
                  <c:v>479.72832914769253</c:v>
                </c:pt>
                <c:pt idx="7">
                  <c:v>479.72832914769253</c:v>
                </c:pt>
                <c:pt idx="8">
                  <c:v>511.60408490338062</c:v>
                </c:pt>
                <c:pt idx="9">
                  <c:v>511.60408490338062</c:v>
                </c:pt>
                <c:pt idx="10">
                  <c:v>814.74952710272362</c:v>
                </c:pt>
                <c:pt idx="11">
                  <c:v>814.74952710272362</c:v>
                </c:pt>
                <c:pt idx="12">
                  <c:v>1100.4382895945334</c:v>
                </c:pt>
                <c:pt idx="13">
                  <c:v>1100.4382895945334</c:v>
                </c:pt>
                <c:pt idx="14">
                  <c:v>1222.6500035693628</c:v>
                </c:pt>
                <c:pt idx="15">
                  <c:v>1222.6500035693628</c:v>
                </c:pt>
                <c:pt idx="16">
                  <c:v>1455.2043408298157</c:v>
                </c:pt>
                <c:pt idx="17">
                  <c:v>1455.2043408298157</c:v>
                </c:pt>
                <c:pt idx="18">
                  <c:v>1886.9567855745258</c:v>
                </c:pt>
                <c:pt idx="19">
                  <c:v>1886.9567855745258</c:v>
                </c:pt>
                <c:pt idx="20">
                  <c:v>1993.5111969643015</c:v>
                </c:pt>
                <c:pt idx="21">
                  <c:v>1993.5111969643015</c:v>
                </c:pt>
                <c:pt idx="22">
                  <c:v>2077.3686005610475</c:v>
                </c:pt>
                <c:pt idx="23">
                  <c:v>2077.3686005610475</c:v>
                </c:pt>
                <c:pt idx="24">
                  <c:v>2143.4437389758623</c:v>
                </c:pt>
                <c:pt idx="25">
                  <c:v>2143.4437389758623</c:v>
                </c:pt>
                <c:pt idx="26">
                  <c:v>2195.7534169901114</c:v>
                </c:pt>
                <c:pt idx="27">
                  <c:v>2195.7534169901114</c:v>
                </c:pt>
                <c:pt idx="28">
                  <c:v>2237.4497121653217</c:v>
                </c:pt>
                <c:pt idx="29">
                  <c:v>2237.4497121653217</c:v>
                </c:pt>
                <c:pt idx="30">
                  <c:v>2270.9513582557997</c:v>
                </c:pt>
                <c:pt idx="31">
                  <c:v>2270.9513582557997</c:v>
                </c:pt>
                <c:pt idx="32">
                  <c:v>2298.082231898692</c:v>
                </c:pt>
                <c:pt idx="33">
                  <c:v>2298.082231898692</c:v>
                </c:pt>
                <c:pt idx="34">
                  <c:v>2320.2563136697377</c:v>
                </c:pt>
                <c:pt idx="35">
                  <c:v>2320.2563136697377</c:v>
                </c:pt>
                <c:pt idx="36">
                  <c:v>2067.3862648439836</c:v>
                </c:pt>
                <c:pt idx="37">
                  <c:v>2067.3862648439836</c:v>
                </c:pt>
                <c:pt idx="38">
                  <c:v>2532.4901358313255</c:v>
                </c:pt>
                <c:pt idx="39">
                  <c:v>2532.4901358313255</c:v>
                </c:pt>
                <c:pt idx="40">
                  <c:v>2642.525166685879</c:v>
                </c:pt>
                <c:pt idx="41">
                  <c:v>2642.525166685879</c:v>
                </c:pt>
                <c:pt idx="42">
                  <c:v>2790.531493011671</c:v>
                </c:pt>
                <c:pt idx="43">
                  <c:v>2790.531493011671</c:v>
                </c:pt>
                <c:pt idx="44">
                  <c:v>2803.7089920961139</c:v>
                </c:pt>
                <c:pt idx="45">
                  <c:v>2803.7089920961139</c:v>
                </c:pt>
                <c:pt idx="46">
                  <c:v>2814.962668074767</c:v>
                </c:pt>
                <c:pt idx="47">
                  <c:v>2814.962668074767</c:v>
                </c:pt>
                <c:pt idx="48">
                  <c:v>2668.4982035660632</c:v>
                </c:pt>
                <c:pt idx="49">
                  <c:v>2668.4982035660632</c:v>
                </c:pt>
                <c:pt idx="50">
                  <c:v>2746.2600743522985</c:v>
                </c:pt>
                <c:pt idx="51">
                  <c:v>2746.2600743522985</c:v>
                </c:pt>
                <c:pt idx="52">
                  <c:v>2490.6245234360094</c:v>
                </c:pt>
                <c:pt idx="53">
                  <c:v>2490.6245234360094</c:v>
                </c:pt>
                <c:pt idx="54">
                  <c:v>2990.3958135780777</c:v>
                </c:pt>
                <c:pt idx="55">
                  <c:v>2990.3958135780777</c:v>
                </c:pt>
                <c:pt idx="56">
                  <c:v>2546.1673473048031</c:v>
                </c:pt>
                <c:pt idx="57">
                  <c:v>2546.1673473048031</c:v>
                </c:pt>
                <c:pt idx="58">
                  <c:v>2736.3921655069416</c:v>
                </c:pt>
                <c:pt idx="59">
                  <c:v>2736.3921655069416</c:v>
                </c:pt>
                <c:pt idx="60">
                  <c:v>3016.72991267209</c:v>
                </c:pt>
                <c:pt idx="61">
                  <c:v>3016.72991267209</c:v>
                </c:pt>
                <c:pt idx="62">
                  <c:v>2745.239017987953</c:v>
                </c:pt>
                <c:pt idx="63">
                  <c:v>2745.239017987953</c:v>
                </c:pt>
              </c:numCache>
            </c:numRef>
          </c:xVal>
          <c:yVal>
            <c:numRef>
              <c:f>Sheet2!$D$6:$D$69</c:f>
              <c:numCache>
                <c:formatCode>General</c:formatCode>
                <c:ptCount val="64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15</c:v>
                </c:pt>
                <c:pt idx="10">
                  <c:v>15</c:v>
                </c:pt>
                <c:pt idx="11">
                  <c:v>18</c:v>
                </c:pt>
                <c:pt idx="12">
                  <c:v>18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24</c:v>
                </c:pt>
                <c:pt idx="17">
                  <c:v>27</c:v>
                </c:pt>
                <c:pt idx="18">
                  <c:v>27</c:v>
                </c:pt>
                <c:pt idx="19">
                  <c:v>30</c:v>
                </c:pt>
                <c:pt idx="20">
                  <c:v>30</c:v>
                </c:pt>
                <c:pt idx="21">
                  <c:v>33</c:v>
                </c:pt>
                <c:pt idx="22">
                  <c:v>33</c:v>
                </c:pt>
                <c:pt idx="23">
                  <c:v>36</c:v>
                </c:pt>
                <c:pt idx="24">
                  <c:v>36</c:v>
                </c:pt>
                <c:pt idx="25">
                  <c:v>39</c:v>
                </c:pt>
                <c:pt idx="26">
                  <c:v>39</c:v>
                </c:pt>
                <c:pt idx="27">
                  <c:v>42</c:v>
                </c:pt>
                <c:pt idx="28">
                  <c:v>42</c:v>
                </c:pt>
                <c:pt idx="29">
                  <c:v>45</c:v>
                </c:pt>
                <c:pt idx="30">
                  <c:v>45</c:v>
                </c:pt>
                <c:pt idx="31">
                  <c:v>48</c:v>
                </c:pt>
                <c:pt idx="32">
                  <c:v>48</c:v>
                </c:pt>
                <c:pt idx="33">
                  <c:v>51</c:v>
                </c:pt>
                <c:pt idx="34">
                  <c:v>51</c:v>
                </c:pt>
                <c:pt idx="35">
                  <c:v>54</c:v>
                </c:pt>
                <c:pt idx="36">
                  <c:v>54</c:v>
                </c:pt>
                <c:pt idx="37">
                  <c:v>57</c:v>
                </c:pt>
                <c:pt idx="38">
                  <c:v>57</c:v>
                </c:pt>
                <c:pt idx="39">
                  <c:v>60</c:v>
                </c:pt>
                <c:pt idx="40">
                  <c:v>60</c:v>
                </c:pt>
                <c:pt idx="41">
                  <c:v>63</c:v>
                </c:pt>
                <c:pt idx="42">
                  <c:v>63</c:v>
                </c:pt>
                <c:pt idx="43">
                  <c:v>66</c:v>
                </c:pt>
                <c:pt idx="44">
                  <c:v>66</c:v>
                </c:pt>
                <c:pt idx="45">
                  <c:v>69</c:v>
                </c:pt>
                <c:pt idx="46">
                  <c:v>69</c:v>
                </c:pt>
                <c:pt idx="47">
                  <c:v>72</c:v>
                </c:pt>
                <c:pt idx="48">
                  <c:v>72</c:v>
                </c:pt>
                <c:pt idx="49">
                  <c:v>75</c:v>
                </c:pt>
                <c:pt idx="50">
                  <c:v>75</c:v>
                </c:pt>
                <c:pt idx="51">
                  <c:v>78</c:v>
                </c:pt>
                <c:pt idx="52">
                  <c:v>78</c:v>
                </c:pt>
                <c:pt idx="53">
                  <c:v>81</c:v>
                </c:pt>
                <c:pt idx="54">
                  <c:v>81</c:v>
                </c:pt>
                <c:pt idx="55">
                  <c:v>84</c:v>
                </c:pt>
                <c:pt idx="56">
                  <c:v>84</c:v>
                </c:pt>
                <c:pt idx="57">
                  <c:v>87</c:v>
                </c:pt>
                <c:pt idx="58">
                  <c:v>87</c:v>
                </c:pt>
                <c:pt idx="59">
                  <c:v>90</c:v>
                </c:pt>
                <c:pt idx="60">
                  <c:v>90</c:v>
                </c:pt>
                <c:pt idx="61">
                  <c:v>93</c:v>
                </c:pt>
                <c:pt idx="62">
                  <c:v>93</c:v>
                </c:pt>
                <c:pt idx="63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B-478F-B84A-B42D98C9A9EB}"/>
            </c:ext>
          </c:extLst>
        </c:ser>
        <c:ser>
          <c:idx val="1"/>
          <c:order val="1"/>
          <c:tx>
            <c:v>Vp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Sheet2!$E$6:$E$69</c:f>
              <c:numCache>
                <c:formatCode>0</c:formatCode>
                <c:ptCount val="64"/>
                <c:pt idx="0">
                  <c:v>953.56627452141993</c:v>
                </c:pt>
                <c:pt idx="1">
                  <c:v>953.56627452141993</c:v>
                </c:pt>
                <c:pt idx="2">
                  <c:v>1067.8283026659137</c:v>
                </c:pt>
                <c:pt idx="3">
                  <c:v>1067.8283026659137</c:v>
                </c:pt>
                <c:pt idx="4">
                  <c:v>1351.3232967972972</c:v>
                </c:pt>
                <c:pt idx="5">
                  <c:v>1351.3232967972972</c:v>
                </c:pt>
                <c:pt idx="6">
                  <c:v>1745.4679378034505</c:v>
                </c:pt>
                <c:pt idx="7">
                  <c:v>1745.4679378034505</c:v>
                </c:pt>
                <c:pt idx="8">
                  <c:v>2179.4872069417838</c:v>
                </c:pt>
                <c:pt idx="9">
                  <c:v>2179.4872069417838</c:v>
                </c:pt>
                <c:pt idx="10">
                  <c:v>2497.5087141675026</c:v>
                </c:pt>
                <c:pt idx="11">
                  <c:v>2497.5087141675026</c:v>
                </c:pt>
                <c:pt idx="12">
                  <c:v>2823.7033603287791</c:v>
                </c:pt>
                <c:pt idx="13">
                  <c:v>2823.7033603287791</c:v>
                </c:pt>
                <c:pt idx="14">
                  <c:v>3108.8772740887034</c:v>
                </c:pt>
                <c:pt idx="15">
                  <c:v>3108.8772740887034</c:v>
                </c:pt>
                <c:pt idx="16">
                  <c:v>2999.339107113396</c:v>
                </c:pt>
                <c:pt idx="17">
                  <c:v>2999.339107113396</c:v>
                </c:pt>
                <c:pt idx="18">
                  <c:v>4573.9733847311109</c:v>
                </c:pt>
                <c:pt idx="19">
                  <c:v>4573.9733847311109</c:v>
                </c:pt>
                <c:pt idx="20">
                  <c:v>4802.5717132989967</c:v>
                </c:pt>
                <c:pt idx="21">
                  <c:v>4802.5717132989967</c:v>
                </c:pt>
                <c:pt idx="22">
                  <c:v>4982.4379176314496</c:v>
                </c:pt>
                <c:pt idx="23">
                  <c:v>4982.4379176314496</c:v>
                </c:pt>
                <c:pt idx="24">
                  <c:v>5124.271272382085</c:v>
                </c:pt>
                <c:pt idx="25">
                  <c:v>5124.271272382085</c:v>
                </c:pt>
                <c:pt idx="26">
                  <c:v>5236.7524943132121</c:v>
                </c:pt>
                <c:pt idx="27">
                  <c:v>5236.7524943132121</c:v>
                </c:pt>
                <c:pt idx="28">
                  <c:v>5326.5527646492292</c:v>
                </c:pt>
                <c:pt idx="29">
                  <c:v>5326.5527646492292</c:v>
                </c:pt>
                <c:pt idx="30">
                  <c:v>5398.8508781302025</c:v>
                </c:pt>
                <c:pt idx="31">
                  <c:v>5398.8508781302025</c:v>
                </c:pt>
                <c:pt idx="32">
                  <c:v>5007.6054748725355</c:v>
                </c:pt>
                <c:pt idx="33">
                  <c:v>5007.6054748725355</c:v>
                </c:pt>
                <c:pt idx="34">
                  <c:v>5198.2030326002196</c:v>
                </c:pt>
                <c:pt idx="35">
                  <c:v>5198.2030326002196</c:v>
                </c:pt>
                <c:pt idx="36">
                  <c:v>5231.5901747422158</c:v>
                </c:pt>
                <c:pt idx="37">
                  <c:v>5231.5901747422158</c:v>
                </c:pt>
                <c:pt idx="38">
                  <c:v>5259.3348270847391</c:v>
                </c:pt>
                <c:pt idx="39">
                  <c:v>5259.3348270847391</c:v>
                </c:pt>
                <c:pt idx="40">
                  <c:v>4832.0842209538741</c:v>
                </c:pt>
                <c:pt idx="41">
                  <c:v>4832.0842209538741</c:v>
                </c:pt>
                <c:pt idx="42">
                  <c:v>5018.9722340078442</c:v>
                </c:pt>
                <c:pt idx="43">
                  <c:v>5018.9722340078442</c:v>
                </c:pt>
                <c:pt idx="44">
                  <c:v>5033.3825773019134</c:v>
                </c:pt>
                <c:pt idx="45">
                  <c:v>5033.3825773019134</c:v>
                </c:pt>
                <c:pt idx="46">
                  <c:v>5045.7267429234007</c:v>
                </c:pt>
                <c:pt idx="47">
                  <c:v>5045.7267429234007</c:v>
                </c:pt>
                <c:pt idx="48">
                  <c:v>5056.3482400516668</c:v>
                </c:pt>
                <c:pt idx="49">
                  <c:v>5056.3482400516668</c:v>
                </c:pt>
                <c:pt idx="50">
                  <c:v>5065.5770165083777</c:v>
                </c:pt>
                <c:pt idx="51">
                  <c:v>5065.5770165083777</c:v>
                </c:pt>
                <c:pt idx="52">
                  <c:v>5073.5895400426461</c:v>
                </c:pt>
                <c:pt idx="53">
                  <c:v>5073.5895400426461</c:v>
                </c:pt>
                <c:pt idx="54">
                  <c:v>5080.6328524201317</c:v>
                </c:pt>
                <c:pt idx="55">
                  <c:v>5080.6328524201317</c:v>
                </c:pt>
                <c:pt idx="56">
                  <c:v>5086.8131350239109</c:v>
                </c:pt>
                <c:pt idx="57">
                  <c:v>5086.8131350239109</c:v>
                </c:pt>
                <c:pt idx="58">
                  <c:v>5092.2773448364624</c:v>
                </c:pt>
                <c:pt idx="59">
                  <c:v>5092.2773448364624</c:v>
                </c:pt>
                <c:pt idx="60">
                  <c:v>5097.1336148446599</c:v>
                </c:pt>
                <c:pt idx="61">
                  <c:v>5097.1336148446599</c:v>
                </c:pt>
                <c:pt idx="62">
                  <c:v>5101.433737074949</c:v>
                </c:pt>
                <c:pt idx="63">
                  <c:v>5101.433737074949</c:v>
                </c:pt>
              </c:numCache>
            </c:numRef>
          </c:xVal>
          <c:yVal>
            <c:numRef>
              <c:f>Sheet2!$D$6:$D$69</c:f>
              <c:numCache>
                <c:formatCode>General</c:formatCode>
                <c:ptCount val="64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15</c:v>
                </c:pt>
                <c:pt idx="10">
                  <c:v>15</c:v>
                </c:pt>
                <c:pt idx="11">
                  <c:v>18</c:v>
                </c:pt>
                <c:pt idx="12">
                  <c:v>18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24</c:v>
                </c:pt>
                <c:pt idx="17">
                  <c:v>27</c:v>
                </c:pt>
                <c:pt idx="18">
                  <c:v>27</c:v>
                </c:pt>
                <c:pt idx="19">
                  <c:v>30</c:v>
                </c:pt>
                <c:pt idx="20">
                  <c:v>30</c:v>
                </c:pt>
                <c:pt idx="21">
                  <c:v>33</c:v>
                </c:pt>
                <c:pt idx="22">
                  <c:v>33</c:v>
                </c:pt>
                <c:pt idx="23">
                  <c:v>36</c:v>
                </c:pt>
                <c:pt idx="24">
                  <c:v>36</c:v>
                </c:pt>
                <c:pt idx="25">
                  <c:v>39</c:v>
                </c:pt>
                <c:pt idx="26">
                  <c:v>39</c:v>
                </c:pt>
                <c:pt idx="27">
                  <c:v>42</c:v>
                </c:pt>
                <c:pt idx="28">
                  <c:v>42</c:v>
                </c:pt>
                <c:pt idx="29">
                  <c:v>45</c:v>
                </c:pt>
                <c:pt idx="30">
                  <c:v>45</c:v>
                </c:pt>
                <c:pt idx="31">
                  <c:v>48</c:v>
                </c:pt>
                <c:pt idx="32">
                  <c:v>48</c:v>
                </c:pt>
                <c:pt idx="33">
                  <c:v>51</c:v>
                </c:pt>
                <c:pt idx="34">
                  <c:v>51</c:v>
                </c:pt>
                <c:pt idx="35">
                  <c:v>54</c:v>
                </c:pt>
                <c:pt idx="36">
                  <c:v>54</c:v>
                </c:pt>
                <c:pt idx="37">
                  <c:v>57</c:v>
                </c:pt>
                <c:pt idx="38">
                  <c:v>57</c:v>
                </c:pt>
                <c:pt idx="39">
                  <c:v>60</c:v>
                </c:pt>
                <c:pt idx="40">
                  <c:v>60</c:v>
                </c:pt>
                <c:pt idx="41">
                  <c:v>63</c:v>
                </c:pt>
                <c:pt idx="42">
                  <c:v>63</c:v>
                </c:pt>
                <c:pt idx="43">
                  <c:v>66</c:v>
                </c:pt>
                <c:pt idx="44">
                  <c:v>66</c:v>
                </c:pt>
                <c:pt idx="45">
                  <c:v>69</c:v>
                </c:pt>
                <c:pt idx="46">
                  <c:v>69</c:v>
                </c:pt>
                <c:pt idx="47">
                  <c:v>72</c:v>
                </c:pt>
                <c:pt idx="48">
                  <c:v>72</c:v>
                </c:pt>
                <c:pt idx="49">
                  <c:v>75</c:v>
                </c:pt>
                <c:pt idx="50">
                  <c:v>75</c:v>
                </c:pt>
                <c:pt idx="51">
                  <c:v>78</c:v>
                </c:pt>
                <c:pt idx="52">
                  <c:v>78</c:v>
                </c:pt>
                <c:pt idx="53">
                  <c:v>81</c:v>
                </c:pt>
                <c:pt idx="54">
                  <c:v>81</c:v>
                </c:pt>
                <c:pt idx="55">
                  <c:v>84</c:v>
                </c:pt>
                <c:pt idx="56">
                  <c:v>84</c:v>
                </c:pt>
                <c:pt idx="57">
                  <c:v>87</c:v>
                </c:pt>
                <c:pt idx="58">
                  <c:v>87</c:v>
                </c:pt>
                <c:pt idx="59">
                  <c:v>90</c:v>
                </c:pt>
                <c:pt idx="60">
                  <c:v>90</c:v>
                </c:pt>
                <c:pt idx="61">
                  <c:v>93</c:v>
                </c:pt>
                <c:pt idx="62">
                  <c:v>93</c:v>
                </c:pt>
                <c:pt idx="63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B-478F-B84A-B42D98C9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48384"/>
        <c:axId val="435602880"/>
      </c:scatterChart>
      <c:valAx>
        <c:axId val="2504483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Velocity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(ft/sec)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602880"/>
        <c:crosses val="autoZero"/>
        <c:crossBetween val="midCat"/>
        <c:majorUnit val="2000"/>
      </c:valAx>
      <c:valAx>
        <c:axId val="435602880"/>
        <c:scaling>
          <c:orientation val="maxMin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Depth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448384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595361586627618"/>
          <c:y val="0.16063048265735488"/>
          <c:w val="0.15288830363781319"/>
          <c:h val="6.564924942436346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278184</xdr:colOff>
      <xdr:row>52</xdr:row>
      <xdr:rowOff>28363</xdr:rowOff>
    </xdr:from>
    <xdr:to>
      <xdr:col>10</xdr:col>
      <xdr:colOff>175200</xdr:colOff>
      <xdr:row>54</xdr:row>
      <xdr:rowOff>60098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EC051E-2FB8-4379-AB5E-C0E1FD3AD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97609" y="7124488"/>
          <a:ext cx="1640091" cy="33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absoluteAnchor>
    <xdr:pos x="733424" y="123824"/>
    <xdr:ext cx="7086601" cy="877252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99F39-1805-4DD2-95C7-D0178C4F68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52FC-7F89-4AEC-AFE8-6AEBCD6E553F}">
  <sheetPr>
    <pageSetUpPr fitToPage="1"/>
  </sheetPr>
  <dimension ref="A1:AO62"/>
  <sheetViews>
    <sheetView tabSelected="1" view="pageBreakPreview" zoomScale="60" zoomScaleNormal="100" workbookViewId="0">
      <selection activeCell="N58" sqref="N58:U59"/>
    </sheetView>
  </sheetViews>
  <sheetFormatPr defaultRowHeight="14.5" x14ac:dyDescent="0.35"/>
  <cols>
    <col min="1" max="1" width="11.54296875" customWidth="1"/>
    <col min="2" max="2" width="8.7265625" customWidth="1"/>
    <col min="3" max="3" width="0.81640625" customWidth="1"/>
    <col min="4" max="5" width="8.7265625" customWidth="1"/>
    <col min="6" max="6" width="0.81640625" customWidth="1"/>
    <col min="7" max="12" width="8.7265625" customWidth="1"/>
    <col min="13" max="13" width="0.81640625" customWidth="1"/>
    <col min="14" max="14" width="8.7265625" customWidth="1"/>
    <col min="15" max="15" width="32.1796875" customWidth="1"/>
    <col min="16" max="19" width="8.7265625" customWidth="1"/>
    <col min="20" max="20" width="16.54296875" customWidth="1"/>
    <col min="21" max="21" width="13.7265625" customWidth="1"/>
    <col min="22" max="22" width="0.81640625" customWidth="1"/>
    <col min="23" max="23" width="11.81640625" customWidth="1"/>
    <col min="24" max="25" width="6.7265625" customWidth="1"/>
    <col min="27" max="27" width="10" bestFit="1" customWidth="1"/>
  </cols>
  <sheetData>
    <row r="1" spans="1:28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8" x14ac:dyDescent="0.3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1:28" x14ac:dyDescent="0.3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6"/>
    </row>
    <row r="4" spans="1:28" ht="15" customHeight="1" thickBot="1" x14ac:dyDescent="0.4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8"/>
      <c r="Q4" s="128"/>
      <c r="R4" s="128"/>
      <c r="S4" s="128"/>
      <c r="T4" s="128"/>
      <c r="U4" s="59"/>
      <c r="V4" s="5"/>
      <c r="W4" s="6"/>
    </row>
    <row r="5" spans="1:28" x14ac:dyDescent="0.3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129" t="s">
        <v>14</v>
      </c>
      <c r="Q5" s="129" t="s">
        <v>15</v>
      </c>
      <c r="R5" s="129" t="s">
        <v>16</v>
      </c>
      <c r="S5" s="129" t="s">
        <v>17</v>
      </c>
      <c r="T5" s="129" t="s">
        <v>18</v>
      </c>
      <c r="U5" s="115" t="s">
        <v>30</v>
      </c>
      <c r="V5" s="5"/>
      <c r="W5" s="6"/>
    </row>
    <row r="6" spans="1:28" ht="15" thickBot="1" x14ac:dyDescent="0.4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30"/>
      <c r="Q6" s="130"/>
      <c r="R6" s="130"/>
      <c r="S6" s="130"/>
      <c r="T6" s="130"/>
      <c r="U6" s="123" t="s">
        <v>28</v>
      </c>
      <c r="V6" s="5"/>
      <c r="W6" s="6"/>
    </row>
    <row r="7" spans="1:28" x14ac:dyDescent="0.3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107">
        <v>3</v>
      </c>
      <c r="Q7" s="108">
        <v>953.56627452141993</v>
      </c>
      <c r="R7" s="109">
        <v>447.9170192710838</v>
      </c>
      <c r="S7" s="110">
        <f>P7-0</f>
        <v>3</v>
      </c>
      <c r="T7" s="111">
        <f t="shared" ref="T7:T38" si="0">S7/R7</f>
        <v>6.6976691461334498E-3</v>
      </c>
      <c r="U7" s="126">
        <v>115</v>
      </c>
      <c r="V7" s="5"/>
      <c r="W7" s="6"/>
      <c r="Z7" s="45"/>
      <c r="AA7" s="45"/>
      <c r="AB7" s="45"/>
    </row>
    <row r="8" spans="1:28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99">
        <v>6</v>
      </c>
      <c r="Q8" s="96">
        <v>1067.8283026659137</v>
      </c>
      <c r="R8" s="97">
        <v>402.82341203719818</v>
      </c>
      <c r="S8" s="93">
        <f>P8-P7</f>
        <v>3</v>
      </c>
      <c r="T8" s="112">
        <f t="shared" si="0"/>
        <v>7.4474320765719774E-3</v>
      </c>
      <c r="U8" s="125"/>
      <c r="V8" s="5"/>
      <c r="W8" s="6"/>
      <c r="Z8" s="45"/>
      <c r="AA8" s="45"/>
      <c r="AB8" s="45"/>
    </row>
    <row r="9" spans="1:28" x14ac:dyDescent="0.3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99">
        <v>9</v>
      </c>
      <c r="Q9" s="96">
        <v>1351.3232967972972</v>
      </c>
      <c r="R9" s="97">
        <v>431.32990698387152</v>
      </c>
      <c r="S9" s="93">
        <f t="shared" ref="S9:S25" si="1">P9-P8</f>
        <v>3</v>
      </c>
      <c r="T9" s="112">
        <f t="shared" si="0"/>
        <v>6.9552329931811966E-3</v>
      </c>
      <c r="U9" s="124">
        <v>95</v>
      </c>
      <c r="V9" s="5"/>
      <c r="W9" s="6"/>
      <c r="Z9" s="45"/>
      <c r="AA9" s="45"/>
      <c r="AB9" s="45"/>
    </row>
    <row r="10" spans="1:28" x14ac:dyDescent="0.35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9">
        <v>12</v>
      </c>
      <c r="Q10" s="96">
        <v>1745.4679378034505</v>
      </c>
      <c r="R10" s="97">
        <v>479.72832914769253</v>
      </c>
      <c r="S10" s="93">
        <f t="shared" si="1"/>
        <v>3</v>
      </c>
      <c r="T10" s="112">
        <f t="shared" si="0"/>
        <v>6.2535393841133755E-3</v>
      </c>
      <c r="U10" s="125"/>
      <c r="V10" s="5"/>
      <c r="W10" s="6"/>
      <c r="Z10" s="45"/>
      <c r="AA10" s="45"/>
      <c r="AB10" s="45"/>
    </row>
    <row r="11" spans="1:28" x14ac:dyDescent="0.3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9">
        <v>15</v>
      </c>
      <c r="Q11" s="96">
        <v>2179.4872069417838</v>
      </c>
      <c r="R11" s="97">
        <v>511.60408490338062</v>
      </c>
      <c r="S11" s="93">
        <f t="shared" si="1"/>
        <v>3</v>
      </c>
      <c r="T11" s="112">
        <f t="shared" si="0"/>
        <v>5.8639093950287107E-3</v>
      </c>
      <c r="U11" s="116">
        <v>115</v>
      </c>
      <c r="V11" s="30"/>
      <c r="W11" s="6"/>
      <c r="Z11" s="45"/>
      <c r="AA11" s="45"/>
      <c r="AB11" s="45"/>
    </row>
    <row r="12" spans="1:28" x14ac:dyDescent="0.3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99">
        <v>18</v>
      </c>
      <c r="Q12" s="96">
        <v>2497.5087141675026</v>
      </c>
      <c r="R12" s="97">
        <v>814.74952710272362</v>
      </c>
      <c r="S12" s="93">
        <f t="shared" si="1"/>
        <v>3</v>
      </c>
      <c r="T12" s="112">
        <f t="shared" si="0"/>
        <v>3.6821132141900098E-3</v>
      </c>
      <c r="U12" s="124">
        <v>115</v>
      </c>
      <c r="V12" s="30"/>
      <c r="W12" s="6"/>
      <c r="Z12" s="45"/>
      <c r="AA12" s="45"/>
      <c r="AB12" s="45"/>
    </row>
    <row r="13" spans="1:28" x14ac:dyDescent="0.3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99">
        <v>21</v>
      </c>
      <c r="Q13" s="96">
        <v>2823.7033603287791</v>
      </c>
      <c r="R13" s="97">
        <v>1100.4382895945334</v>
      </c>
      <c r="S13" s="93">
        <f t="shared" si="1"/>
        <v>3</v>
      </c>
      <c r="T13" s="112">
        <f t="shared" si="0"/>
        <v>2.7261864916617701E-3</v>
      </c>
      <c r="U13" s="126"/>
      <c r="V13" s="5"/>
      <c r="W13" s="6"/>
      <c r="Z13" s="45"/>
      <c r="AA13" s="45"/>
      <c r="AB13" s="45"/>
    </row>
    <row r="14" spans="1:28" x14ac:dyDescent="0.35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99">
        <v>24</v>
      </c>
      <c r="Q14" s="96">
        <v>3108.8772740887034</v>
      </c>
      <c r="R14" s="97">
        <v>1222.6500035693628</v>
      </c>
      <c r="S14" s="93">
        <f t="shared" si="1"/>
        <v>3</v>
      </c>
      <c r="T14" s="112">
        <f t="shared" si="0"/>
        <v>2.453686657049771E-3</v>
      </c>
      <c r="U14" s="126"/>
      <c r="V14" s="5"/>
      <c r="W14" s="6"/>
      <c r="Z14" s="45"/>
    </row>
    <row r="15" spans="1:28" x14ac:dyDescent="0.3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99">
        <v>27</v>
      </c>
      <c r="Q15" s="96">
        <v>2999.339107113396</v>
      </c>
      <c r="R15" s="97">
        <v>1455.2043408298157</v>
      </c>
      <c r="S15" s="93">
        <f t="shared" si="1"/>
        <v>3</v>
      </c>
      <c r="T15" s="112">
        <f t="shared" si="0"/>
        <v>2.0615661428616135E-3</v>
      </c>
      <c r="U15" s="126"/>
      <c r="V15" s="5"/>
      <c r="W15" s="6"/>
      <c r="Z15" s="45"/>
    </row>
    <row r="16" spans="1:28" ht="12" customHeight="1" x14ac:dyDescent="0.3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99">
        <v>30</v>
      </c>
      <c r="Q16" s="96">
        <v>4573.9733847311109</v>
      </c>
      <c r="R16" s="97">
        <v>1886.9567855745258</v>
      </c>
      <c r="S16" s="93">
        <f t="shared" si="1"/>
        <v>3</v>
      </c>
      <c r="T16" s="112">
        <f t="shared" si="0"/>
        <v>1.5898615288566789E-3</v>
      </c>
      <c r="U16" s="126"/>
      <c r="V16" s="5"/>
      <c r="W16" s="6"/>
      <c r="Z16" s="45"/>
    </row>
    <row r="17" spans="1:41" x14ac:dyDescent="0.3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99">
        <v>33</v>
      </c>
      <c r="Q17" s="97">
        <v>4802.5717132989967</v>
      </c>
      <c r="R17" s="97">
        <v>1993.5111969643015</v>
      </c>
      <c r="S17" s="93">
        <f t="shared" si="1"/>
        <v>3</v>
      </c>
      <c r="T17" s="112">
        <f t="shared" si="0"/>
        <v>1.5048824428818706E-3</v>
      </c>
      <c r="U17" s="126"/>
      <c r="V17" s="5"/>
      <c r="W17" s="6"/>
      <c r="Z17" s="45"/>
    </row>
    <row r="18" spans="1:41" x14ac:dyDescent="0.35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99">
        <v>36</v>
      </c>
      <c r="Q18" s="97">
        <v>4982.4379176314496</v>
      </c>
      <c r="R18" s="97">
        <v>2077.3686005610475</v>
      </c>
      <c r="S18" s="93">
        <f t="shared" si="1"/>
        <v>3</v>
      </c>
      <c r="T18" s="112">
        <f t="shared" si="0"/>
        <v>1.4441346611235829E-3</v>
      </c>
      <c r="U18" s="126"/>
      <c r="V18" s="30"/>
      <c r="W18" s="31"/>
      <c r="Z18" s="45"/>
    </row>
    <row r="19" spans="1:41" x14ac:dyDescent="0.3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99">
        <v>39</v>
      </c>
      <c r="Q19" s="97">
        <v>5124.271272382085</v>
      </c>
      <c r="R19" s="97">
        <v>2143.4437389758623</v>
      </c>
      <c r="S19" s="93">
        <f t="shared" si="1"/>
        <v>3</v>
      </c>
      <c r="T19" s="112">
        <f t="shared" si="0"/>
        <v>1.39961686208447E-3</v>
      </c>
      <c r="U19" s="126"/>
      <c r="V19" s="28"/>
      <c r="W19" s="32"/>
      <c r="Z19" s="45"/>
    </row>
    <row r="20" spans="1:41" x14ac:dyDescent="0.35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99">
        <v>42</v>
      </c>
      <c r="Q20" s="97">
        <v>5236.7524943132121</v>
      </c>
      <c r="R20" s="97">
        <v>2195.7534169901114</v>
      </c>
      <c r="S20" s="93">
        <f t="shared" si="1"/>
        <v>3</v>
      </c>
      <c r="T20" s="112">
        <f t="shared" si="0"/>
        <v>1.366273633818287E-3</v>
      </c>
      <c r="U20" s="126"/>
      <c r="V20" s="29"/>
      <c r="W20" s="33"/>
      <c r="Z20" s="45"/>
    </row>
    <row r="21" spans="1:41" x14ac:dyDescent="0.3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99">
        <v>45</v>
      </c>
      <c r="Q21" s="97">
        <v>5326.5527646492292</v>
      </c>
      <c r="R21" s="97">
        <v>2237.4497121653217</v>
      </c>
      <c r="S21" s="93">
        <f t="shared" si="1"/>
        <v>3</v>
      </c>
      <c r="T21" s="112">
        <f t="shared" si="0"/>
        <v>1.3408122576738094E-3</v>
      </c>
      <c r="U21" s="126"/>
      <c r="V21" s="29"/>
      <c r="W21" s="33"/>
      <c r="Z21" s="45"/>
    </row>
    <row r="22" spans="1:41" x14ac:dyDescent="0.35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99">
        <v>48</v>
      </c>
      <c r="Q22" s="97">
        <v>5398.8508781302025</v>
      </c>
      <c r="R22" s="97">
        <v>2270.9513582557997</v>
      </c>
      <c r="S22" s="93">
        <f t="shared" si="1"/>
        <v>3</v>
      </c>
      <c r="T22" s="112">
        <f t="shared" si="0"/>
        <v>1.3210322577336684E-3</v>
      </c>
      <c r="U22" s="126"/>
      <c r="V22" s="27"/>
      <c r="W22" s="34"/>
      <c r="Z22" s="45"/>
    </row>
    <row r="23" spans="1:41" x14ac:dyDescent="0.3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99">
        <v>51</v>
      </c>
      <c r="Q23" s="97">
        <v>5007.6054748725355</v>
      </c>
      <c r="R23" s="97">
        <v>2298.082231898692</v>
      </c>
      <c r="S23" s="93">
        <f t="shared" si="1"/>
        <v>3</v>
      </c>
      <c r="T23" s="112">
        <f t="shared" si="0"/>
        <v>1.3054363148360354E-3</v>
      </c>
      <c r="U23" s="126"/>
      <c r="V23" s="27"/>
      <c r="W23" s="34"/>
      <c r="Z23" s="45"/>
    </row>
    <row r="24" spans="1:41" x14ac:dyDescent="0.35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99">
        <v>54</v>
      </c>
      <c r="Q24" s="97">
        <v>5198.2030326002196</v>
      </c>
      <c r="R24" s="97">
        <v>2320.2563136697377</v>
      </c>
      <c r="S24" s="93">
        <f t="shared" si="1"/>
        <v>3</v>
      </c>
      <c r="T24" s="112">
        <f t="shared" si="0"/>
        <v>1.2929606019496931E-3</v>
      </c>
      <c r="U24" s="126"/>
      <c r="V24" s="27"/>
      <c r="W24" s="34"/>
      <c r="Z24" s="45"/>
    </row>
    <row r="25" spans="1:41" x14ac:dyDescent="0.35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99">
        <v>57</v>
      </c>
      <c r="Q25" s="97">
        <v>5231.5901747422158</v>
      </c>
      <c r="R25" s="97">
        <v>2067.3862648439836</v>
      </c>
      <c r="S25" s="93">
        <f t="shared" si="1"/>
        <v>3</v>
      </c>
      <c r="T25" s="112">
        <f t="shared" si="0"/>
        <v>1.4511076381879689E-3</v>
      </c>
      <c r="U25" s="126"/>
      <c r="V25" s="27"/>
      <c r="W25" s="34"/>
      <c r="Z25" s="45"/>
    </row>
    <row r="26" spans="1:41" x14ac:dyDescent="0.35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99">
        <v>60</v>
      </c>
      <c r="Q26" s="97">
        <v>5259.3348270847391</v>
      </c>
      <c r="R26" s="97">
        <v>2532.4901358313255</v>
      </c>
      <c r="S26" s="93">
        <v>3</v>
      </c>
      <c r="T26" s="112">
        <f t="shared" si="0"/>
        <v>1.1846048115070774E-3</v>
      </c>
      <c r="U26" s="126"/>
      <c r="V26" s="27"/>
      <c r="W26" s="34"/>
      <c r="Z26" s="45"/>
    </row>
    <row r="27" spans="1:41" x14ac:dyDescent="0.35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99">
        <v>63</v>
      </c>
      <c r="Q27" s="97">
        <v>4832.0842209538741</v>
      </c>
      <c r="R27" s="97">
        <v>2642.525166685879</v>
      </c>
      <c r="S27" s="93">
        <v>3</v>
      </c>
      <c r="T27" s="112">
        <f t="shared" si="0"/>
        <v>1.135277740329886E-3</v>
      </c>
      <c r="U27" s="126"/>
      <c r="V27" s="25"/>
      <c r="W27" s="26"/>
      <c r="Z27" s="45"/>
    </row>
    <row r="28" spans="1:41" x14ac:dyDescent="0.35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99">
        <v>66</v>
      </c>
      <c r="Q28" s="97">
        <v>5018.9722340078442</v>
      </c>
      <c r="R28" s="97">
        <v>2790.531493011671</v>
      </c>
      <c r="S28" s="93">
        <v>3</v>
      </c>
      <c r="T28" s="112">
        <f t="shared" si="0"/>
        <v>1.0750640182749778E-3</v>
      </c>
      <c r="U28" s="126"/>
      <c r="V28" s="25"/>
      <c r="W28" s="26"/>
    </row>
    <row r="29" spans="1:41" x14ac:dyDescent="0.3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99">
        <v>69</v>
      </c>
      <c r="Q29" s="97">
        <v>5033.3825773019134</v>
      </c>
      <c r="R29" s="97">
        <v>2803.7089920961139</v>
      </c>
      <c r="S29" s="93">
        <v>3</v>
      </c>
      <c r="T29" s="112">
        <f>S29/R29</f>
        <v>1.0700111917667798E-3</v>
      </c>
      <c r="U29" s="126"/>
      <c r="V29" s="25"/>
      <c r="W29" s="26"/>
      <c r="Z29" s="45"/>
    </row>
    <row r="30" spans="1:41" x14ac:dyDescent="0.35">
      <c r="A30" s="4"/>
      <c r="B30" s="5"/>
      <c r="C30" s="5" t="s">
        <v>6</v>
      </c>
      <c r="D30" s="5"/>
      <c r="E30" s="5"/>
      <c r="F30" s="5"/>
      <c r="G30" s="5"/>
      <c r="H30" s="5"/>
      <c r="I30" s="5"/>
      <c r="J30" s="5"/>
      <c r="K30" s="5" t="s">
        <v>7</v>
      </c>
      <c r="L30" s="5"/>
      <c r="M30" s="5"/>
      <c r="N30" s="5"/>
      <c r="O30" s="5"/>
      <c r="P30" s="99">
        <v>72</v>
      </c>
      <c r="Q30" s="97">
        <v>5045.7267429234007</v>
      </c>
      <c r="R30" s="97">
        <v>2814.962668074767</v>
      </c>
      <c r="S30" s="93">
        <v>3</v>
      </c>
      <c r="T30" s="112">
        <f t="shared" si="0"/>
        <v>1.0657334940970232E-3</v>
      </c>
      <c r="U30" s="126"/>
      <c r="V30" s="25"/>
      <c r="W30" s="26"/>
    </row>
    <row r="31" spans="1:41" x14ac:dyDescent="0.35">
      <c r="A31" s="4"/>
      <c r="P31" s="99">
        <v>75</v>
      </c>
      <c r="Q31" s="97">
        <v>5056.3482400516668</v>
      </c>
      <c r="R31" s="97">
        <v>2668.4982035660632</v>
      </c>
      <c r="S31" s="93">
        <v>3</v>
      </c>
      <c r="T31" s="112">
        <f t="shared" si="0"/>
        <v>1.1242278507030406E-3</v>
      </c>
      <c r="U31" s="126"/>
      <c r="V31" s="25"/>
      <c r="W31" s="26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</row>
    <row r="32" spans="1:41" x14ac:dyDescent="0.35">
      <c r="A32" s="4"/>
      <c r="P32" s="99">
        <v>78</v>
      </c>
      <c r="Q32" s="97">
        <v>5065.5770165083777</v>
      </c>
      <c r="R32" s="97">
        <v>2746.2600743522985</v>
      </c>
      <c r="S32" s="93">
        <v>3</v>
      </c>
      <c r="T32" s="112">
        <f t="shared" si="0"/>
        <v>1.0923947181905361E-3</v>
      </c>
      <c r="U32" s="126"/>
      <c r="V32" s="25"/>
      <c r="W32" s="26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</row>
    <row r="33" spans="1:41" x14ac:dyDescent="0.35">
      <c r="A33" s="4"/>
      <c r="P33" s="99">
        <v>81</v>
      </c>
      <c r="Q33" s="97">
        <v>5073.5895400426461</v>
      </c>
      <c r="R33" s="97">
        <v>2490.6245234360094</v>
      </c>
      <c r="S33" s="93">
        <v>3</v>
      </c>
      <c r="T33" s="112">
        <f t="shared" si="0"/>
        <v>1.2045171689955367E-3</v>
      </c>
      <c r="U33" s="126"/>
      <c r="V33" s="25"/>
      <c r="W33" s="26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</row>
    <row r="34" spans="1:41" x14ac:dyDescent="0.35">
      <c r="A34" s="4"/>
      <c r="P34" s="99">
        <v>84</v>
      </c>
      <c r="Q34" s="97">
        <v>5080.6328524201317</v>
      </c>
      <c r="R34" s="97">
        <v>2990.3958135780777</v>
      </c>
      <c r="S34" s="93">
        <v>3</v>
      </c>
      <c r="T34" s="112">
        <f t="shared" si="0"/>
        <v>1.0032116773232205E-3</v>
      </c>
      <c r="U34" s="126"/>
      <c r="V34" s="25"/>
      <c r="W34" s="26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</row>
    <row r="35" spans="1:41" x14ac:dyDescent="0.35">
      <c r="A35" s="4"/>
      <c r="P35" s="99">
        <v>87</v>
      </c>
      <c r="Q35" s="97">
        <v>5086.8131350239109</v>
      </c>
      <c r="R35" s="97">
        <v>2546.1673473048031</v>
      </c>
      <c r="S35" s="93">
        <v>3</v>
      </c>
      <c r="T35" s="112">
        <f t="shared" si="0"/>
        <v>1.178241486434736E-3</v>
      </c>
      <c r="U35" s="126"/>
      <c r="V35" s="25"/>
      <c r="W35" s="26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</row>
    <row r="36" spans="1:41" x14ac:dyDescent="0.35">
      <c r="A36" s="4"/>
      <c r="P36" s="99">
        <v>90</v>
      </c>
      <c r="Q36" s="97">
        <v>5092.2773448364624</v>
      </c>
      <c r="R36" s="97">
        <v>2736.3921655069416</v>
      </c>
      <c r="S36" s="93">
        <v>3</v>
      </c>
      <c r="T36" s="112">
        <f t="shared" si="0"/>
        <v>1.0963340846447068E-3</v>
      </c>
      <c r="U36" s="126"/>
      <c r="V36" s="25"/>
      <c r="W36" s="26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</row>
    <row r="37" spans="1:41" x14ac:dyDescent="0.35">
      <c r="A37" s="4"/>
      <c r="P37" s="99">
        <v>93</v>
      </c>
      <c r="Q37" s="97">
        <v>5097.1336148446599</v>
      </c>
      <c r="R37" s="97">
        <v>3016.72991267209</v>
      </c>
      <c r="S37" s="93">
        <v>3</v>
      </c>
      <c r="T37" s="112">
        <f t="shared" si="0"/>
        <v>9.9445428886364208E-4</v>
      </c>
      <c r="U37" s="126"/>
      <c r="V37" s="25"/>
      <c r="W37" s="26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</row>
    <row r="38" spans="1:41" ht="15" thickBot="1" x14ac:dyDescent="0.4">
      <c r="A38" s="4"/>
      <c r="P38" s="100">
        <v>96</v>
      </c>
      <c r="Q38" s="98">
        <v>5101.433737074949</v>
      </c>
      <c r="R38" s="98">
        <v>2745.239017987953</v>
      </c>
      <c r="S38" s="113">
        <v>3</v>
      </c>
      <c r="T38" s="114">
        <f t="shared" si="0"/>
        <v>1.0928010203638905E-3</v>
      </c>
      <c r="U38" s="127"/>
      <c r="V38" s="25"/>
      <c r="W38" s="26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</row>
    <row r="39" spans="1:41" ht="12" customHeight="1" x14ac:dyDescent="0.35">
      <c r="A39" s="4"/>
      <c r="P39" s="92"/>
      <c r="Q39" s="64"/>
      <c r="R39" s="64"/>
      <c r="S39" s="91"/>
      <c r="T39" s="102"/>
      <c r="U39" s="101"/>
      <c r="V39" s="25"/>
      <c r="W39" s="26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</row>
    <row r="40" spans="1:41" ht="12" customHeight="1" x14ac:dyDescent="0.35">
      <c r="A40" s="4"/>
      <c r="P40" s="95" t="s">
        <v>29</v>
      </c>
      <c r="Q40" s="64"/>
      <c r="R40" s="64"/>
      <c r="S40" s="91"/>
      <c r="T40" s="102"/>
      <c r="U40" s="101"/>
      <c r="V40" s="25"/>
      <c r="W40" s="26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</row>
    <row r="41" spans="1:41" ht="12" customHeight="1" x14ac:dyDescent="0.35">
      <c r="A41" s="4"/>
      <c r="P41" s="95"/>
      <c r="Q41" s="5"/>
      <c r="R41" s="5"/>
      <c r="S41" s="5"/>
      <c r="T41" s="6"/>
      <c r="U41" s="26"/>
      <c r="V41" s="25"/>
      <c r="W41" s="26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</row>
    <row r="42" spans="1:41" ht="12" customHeight="1" thickBot="1" x14ac:dyDescent="0.4">
      <c r="A42" s="4"/>
      <c r="P42" s="47"/>
      <c r="Q42" s="35"/>
      <c r="R42" s="63"/>
      <c r="S42" s="64"/>
      <c r="T42" s="105"/>
      <c r="U42" s="26"/>
      <c r="V42" s="25"/>
      <c r="W42" s="26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</row>
    <row r="43" spans="1:41" ht="18" customHeight="1" thickBot="1" x14ac:dyDescent="0.4">
      <c r="A43" s="46"/>
      <c r="B43" s="5"/>
      <c r="F43" s="5"/>
      <c r="G43" s="5"/>
      <c r="H43" s="5"/>
      <c r="I43" s="49"/>
      <c r="J43" s="35"/>
      <c r="K43" s="35"/>
      <c r="L43" s="48"/>
      <c r="M43" s="35"/>
      <c r="N43" s="48"/>
      <c r="P43" s="60"/>
      <c r="Q43" s="61"/>
      <c r="R43" s="62" t="s">
        <v>19</v>
      </c>
      <c r="S43" s="61">
        <f>SUM(S7:S38)</f>
        <v>96</v>
      </c>
      <c r="T43" s="106">
        <f>SUM(T7:T38)</f>
        <v>7.2474327251433004E-2</v>
      </c>
      <c r="U43" s="26"/>
      <c r="V43" s="25"/>
      <c r="W43" s="21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</row>
    <row r="44" spans="1:41" ht="12" customHeight="1" x14ac:dyDescent="0.35">
      <c r="A44" s="47"/>
      <c r="I44" s="35"/>
      <c r="J44" s="48"/>
      <c r="K44" s="48"/>
      <c r="L44" s="48"/>
      <c r="M44" s="48"/>
      <c r="N44" s="48"/>
      <c r="P44" s="160" t="s">
        <v>20</v>
      </c>
      <c r="Q44" s="161"/>
      <c r="R44" s="161"/>
      <c r="S44" s="147">
        <f>S43/T43</f>
        <v>1324.6069834763707</v>
      </c>
      <c r="T44" s="148"/>
      <c r="U44" s="26"/>
      <c r="V44" s="25"/>
      <c r="W44" s="21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</row>
    <row r="45" spans="1:41" ht="12" customHeight="1" x14ac:dyDescent="0.35">
      <c r="A45" s="4"/>
      <c r="B45" s="50"/>
      <c r="C45" s="50"/>
      <c r="D45" s="50"/>
      <c r="E45" s="50"/>
      <c r="F45" s="50"/>
      <c r="G45" s="50"/>
      <c r="I45" s="48"/>
      <c r="J45" s="48"/>
      <c r="K45" s="48"/>
      <c r="L45" s="48"/>
      <c r="M45" s="48"/>
      <c r="N45" s="48"/>
      <c r="P45" s="162"/>
      <c r="Q45" s="163"/>
      <c r="R45" s="163"/>
      <c r="S45" s="149"/>
      <c r="T45" s="150"/>
      <c r="U45" s="103"/>
      <c r="V45" s="65"/>
      <c r="W45" s="66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</row>
    <row r="46" spans="1:41" ht="12" customHeight="1" thickBot="1" x14ac:dyDescent="0.4">
      <c r="A46" s="47"/>
      <c r="B46" s="50"/>
      <c r="C46" s="50"/>
      <c r="D46" s="50"/>
      <c r="E46" s="50"/>
      <c r="F46" s="50"/>
      <c r="G46" s="50"/>
      <c r="I46" s="48"/>
      <c r="P46" s="164"/>
      <c r="Q46" s="165"/>
      <c r="R46" s="165"/>
      <c r="S46" s="151"/>
      <c r="T46" s="152"/>
      <c r="U46" s="68"/>
      <c r="V46" s="67"/>
      <c r="W46" s="68"/>
      <c r="Y46" s="131"/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1"/>
      <c r="AK46" s="131"/>
      <c r="AL46" s="131"/>
      <c r="AM46" s="131"/>
      <c r="AN46" s="131"/>
      <c r="AO46" s="132"/>
    </row>
    <row r="47" spans="1:41" ht="12" customHeight="1" x14ac:dyDescent="0.35">
      <c r="A47" s="51"/>
      <c r="B47" s="50"/>
      <c r="C47" s="50"/>
      <c r="D47" s="50"/>
      <c r="E47" s="50"/>
      <c r="F47" s="50"/>
      <c r="G47" s="50"/>
      <c r="P47" s="160" t="s">
        <v>42</v>
      </c>
      <c r="Q47" s="161"/>
      <c r="R47" s="161"/>
      <c r="S47" s="147">
        <f>(S43+S29)/(T29+T43)</f>
        <v>1346.1267324671128</v>
      </c>
      <c r="T47" s="148"/>
      <c r="U47" s="68"/>
      <c r="V47" s="67"/>
      <c r="W47" s="68"/>
      <c r="Y47" s="131"/>
      <c r="Z47" s="131"/>
      <c r="AA47" s="131"/>
      <c r="AB47" s="131"/>
      <c r="AC47" s="13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2"/>
    </row>
    <row r="48" spans="1:41" ht="12" customHeight="1" x14ac:dyDescent="0.35">
      <c r="A48" s="51"/>
      <c r="B48" s="50"/>
      <c r="C48" s="50"/>
      <c r="D48" s="50"/>
      <c r="E48" s="50"/>
      <c r="F48" s="50"/>
      <c r="G48" s="50"/>
      <c r="P48" s="162"/>
      <c r="Q48" s="163"/>
      <c r="R48" s="163"/>
      <c r="S48" s="149"/>
      <c r="T48" s="150"/>
      <c r="U48" s="70"/>
      <c r="V48" s="69"/>
      <c r="W48" s="70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</row>
    <row r="49" spans="1:41" ht="12" customHeight="1" thickBot="1" x14ac:dyDescent="0.4">
      <c r="A49" s="51"/>
      <c r="B49" s="50"/>
      <c r="C49" s="50"/>
      <c r="D49" s="50"/>
      <c r="E49" s="50"/>
      <c r="F49" s="50"/>
      <c r="G49" s="50"/>
      <c r="P49" s="164"/>
      <c r="Q49" s="165"/>
      <c r="R49" s="165"/>
      <c r="S49" s="151"/>
      <c r="T49" s="152"/>
      <c r="U49" s="104"/>
      <c r="V49" s="69"/>
      <c r="W49" s="70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</row>
    <row r="50" spans="1:41" ht="16.5" customHeight="1" thickBot="1" x14ac:dyDescent="0.4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166"/>
      <c r="Q50" s="166"/>
      <c r="R50" s="166"/>
      <c r="S50" s="166"/>
      <c r="T50" s="166"/>
      <c r="U50" s="7"/>
      <c r="V50" s="7"/>
      <c r="W50" s="8"/>
    </row>
    <row r="51" spans="1:41" ht="12" customHeight="1" thickBot="1" x14ac:dyDescent="0.4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9"/>
    </row>
    <row r="52" spans="1:41" ht="12" customHeight="1" x14ac:dyDescent="0.35">
      <c r="A52" s="71" t="s">
        <v>25</v>
      </c>
      <c r="B52" s="72" t="s">
        <v>34</v>
      </c>
      <c r="C52" s="10"/>
      <c r="D52" s="73" t="s">
        <v>0</v>
      </c>
      <c r="E52" s="11"/>
      <c r="F52" s="5"/>
      <c r="G52" s="1"/>
      <c r="H52" s="2"/>
      <c r="I52" s="2"/>
      <c r="J52" s="2"/>
      <c r="K52" s="2"/>
      <c r="L52" s="3"/>
      <c r="M52" s="5"/>
      <c r="N52" s="133" t="s">
        <v>1</v>
      </c>
      <c r="O52" s="134"/>
      <c r="P52" s="134"/>
      <c r="Q52" s="134"/>
      <c r="R52" s="134"/>
      <c r="S52" s="134"/>
      <c r="T52" s="134"/>
      <c r="U52" s="135"/>
      <c r="V52" s="24"/>
      <c r="W52" s="139" t="s">
        <v>40</v>
      </c>
    </row>
    <row r="53" spans="1:41" ht="12" customHeight="1" x14ac:dyDescent="0.35">
      <c r="A53" s="153"/>
      <c r="B53" s="154"/>
      <c r="C53" s="10"/>
      <c r="D53" s="155" t="s">
        <v>36</v>
      </c>
      <c r="E53" s="156"/>
      <c r="F53" s="5"/>
      <c r="G53" s="4"/>
      <c r="H53" s="5"/>
      <c r="I53" s="5"/>
      <c r="J53" s="5"/>
      <c r="K53" s="5"/>
      <c r="L53" s="6"/>
      <c r="M53" s="5"/>
      <c r="N53" s="136"/>
      <c r="O53" s="137"/>
      <c r="P53" s="137"/>
      <c r="Q53" s="137"/>
      <c r="R53" s="137"/>
      <c r="S53" s="137"/>
      <c r="T53" s="137"/>
      <c r="U53" s="138"/>
      <c r="V53" s="55"/>
      <c r="W53" s="140"/>
    </row>
    <row r="54" spans="1:41" ht="12" customHeight="1" x14ac:dyDescent="0.35">
      <c r="A54" s="74" t="s">
        <v>26</v>
      </c>
      <c r="B54" s="75" t="s">
        <v>35</v>
      </c>
      <c r="C54" s="10"/>
      <c r="D54" s="155"/>
      <c r="E54" s="156"/>
      <c r="F54" s="5"/>
      <c r="G54" s="4"/>
      <c r="H54" s="5"/>
      <c r="I54" s="5"/>
      <c r="J54" s="5"/>
      <c r="K54" s="5"/>
      <c r="L54" s="6"/>
      <c r="M54" s="5"/>
      <c r="N54" s="141" t="s">
        <v>21</v>
      </c>
      <c r="O54" s="142"/>
      <c r="P54" s="142"/>
      <c r="Q54" s="142"/>
      <c r="R54" s="142"/>
      <c r="S54" s="142"/>
      <c r="T54" s="142"/>
      <c r="U54" s="143"/>
      <c r="V54" s="56"/>
      <c r="W54" s="140"/>
    </row>
    <row r="55" spans="1:41" ht="12" customHeight="1" x14ac:dyDescent="0.35">
      <c r="A55" s="153"/>
      <c r="B55" s="154"/>
      <c r="C55" s="10"/>
      <c r="D55" s="4"/>
      <c r="E55" s="6"/>
      <c r="F55" s="5"/>
      <c r="G55" s="4"/>
      <c r="H55" s="5"/>
      <c r="I55" s="5"/>
      <c r="J55" s="5"/>
      <c r="K55" s="5"/>
      <c r="L55" s="6"/>
      <c r="M55" s="5"/>
      <c r="N55" s="144"/>
      <c r="O55" s="145"/>
      <c r="P55" s="145"/>
      <c r="Q55" s="145"/>
      <c r="R55" s="145"/>
      <c r="S55" s="145"/>
      <c r="T55" s="145"/>
      <c r="U55" s="146"/>
      <c r="V55" s="56"/>
      <c r="W55" s="140"/>
    </row>
    <row r="56" spans="1:41" ht="12" customHeight="1" x14ac:dyDescent="0.35">
      <c r="A56" s="76" t="s">
        <v>27</v>
      </c>
      <c r="B56" s="75"/>
      <c r="C56" s="10"/>
      <c r="D56" s="77" t="s">
        <v>2</v>
      </c>
      <c r="E56" s="78" t="s">
        <v>3</v>
      </c>
      <c r="F56" s="5"/>
      <c r="G56" s="157" t="s">
        <v>22</v>
      </c>
      <c r="H56" s="158"/>
      <c r="I56" s="158"/>
      <c r="J56" s="158"/>
      <c r="K56" s="158"/>
      <c r="L56" s="159"/>
      <c r="M56" s="5"/>
      <c r="N56" s="190" t="s">
        <v>43</v>
      </c>
      <c r="O56" s="191"/>
      <c r="P56" s="191"/>
      <c r="Q56" s="191"/>
      <c r="R56" s="191"/>
      <c r="S56" s="191"/>
      <c r="T56" s="191"/>
      <c r="U56" s="192"/>
      <c r="V56" s="52"/>
      <c r="W56" s="167" t="s">
        <v>41</v>
      </c>
    </row>
    <row r="57" spans="1:41" ht="2.25" customHeight="1" x14ac:dyDescent="0.35">
      <c r="A57" s="153"/>
      <c r="B57" s="154"/>
      <c r="C57" s="10"/>
      <c r="D57" s="79"/>
      <c r="E57" s="80"/>
      <c r="F57" s="5"/>
      <c r="G57" s="169"/>
      <c r="H57" s="170"/>
      <c r="I57" s="170"/>
      <c r="J57" s="170"/>
      <c r="K57" s="170"/>
      <c r="L57" s="171"/>
      <c r="M57" s="5"/>
      <c r="N57" s="172"/>
      <c r="O57" s="173"/>
      <c r="P57" s="173"/>
      <c r="Q57" s="173"/>
      <c r="R57" s="173"/>
      <c r="S57" s="173"/>
      <c r="T57" s="173"/>
      <c r="U57" s="174"/>
      <c r="V57" s="52"/>
      <c r="W57" s="167"/>
    </row>
    <row r="58" spans="1:41" ht="5.25" customHeight="1" x14ac:dyDescent="0.35">
      <c r="A58" s="74"/>
      <c r="B58" s="75"/>
      <c r="C58" s="10"/>
      <c r="D58" s="77"/>
      <c r="E58" s="81"/>
      <c r="F58" s="5"/>
      <c r="G58" s="13"/>
      <c r="H58" s="14"/>
      <c r="J58" s="15"/>
      <c r="K58" s="15"/>
      <c r="L58" s="16"/>
      <c r="M58" s="5"/>
      <c r="N58" s="172" t="s">
        <v>31</v>
      </c>
      <c r="O58" s="173"/>
      <c r="P58" s="173"/>
      <c r="Q58" s="173"/>
      <c r="R58" s="173"/>
      <c r="S58" s="173"/>
      <c r="T58" s="173"/>
      <c r="U58" s="174"/>
      <c r="V58" s="53"/>
      <c r="W58" s="167"/>
    </row>
    <row r="59" spans="1:41" ht="12" customHeight="1" x14ac:dyDescent="0.35">
      <c r="A59" s="74" t="s">
        <v>4</v>
      </c>
      <c r="B59" s="82"/>
      <c r="C59" s="10"/>
      <c r="D59" s="79" t="s">
        <v>5</v>
      </c>
      <c r="E59" s="83"/>
      <c r="F59" s="5"/>
      <c r="G59" s="12"/>
      <c r="H59" s="10"/>
      <c r="I59" s="10"/>
      <c r="J59" s="10"/>
      <c r="K59" s="10"/>
      <c r="L59" s="17"/>
      <c r="M59" s="5"/>
      <c r="N59" s="175"/>
      <c r="O59" s="176"/>
      <c r="P59" s="176"/>
      <c r="Q59" s="176"/>
      <c r="R59" s="176"/>
      <c r="S59" s="176"/>
      <c r="T59" s="176"/>
      <c r="U59" s="177"/>
      <c r="V59" s="53"/>
      <c r="W59" s="167"/>
    </row>
    <row r="60" spans="1:41" ht="12" customHeight="1" x14ac:dyDescent="0.35">
      <c r="A60" s="157"/>
      <c r="B60" s="159"/>
      <c r="C60" s="10"/>
      <c r="D60" s="180">
        <v>45379</v>
      </c>
      <c r="E60" s="181"/>
      <c r="F60" s="5"/>
      <c r="G60" s="79" t="s">
        <v>37</v>
      </c>
      <c r="H60" s="84"/>
      <c r="I60" s="84"/>
      <c r="J60" s="84"/>
      <c r="K60" s="84"/>
      <c r="L60" s="85" t="s">
        <v>33</v>
      </c>
      <c r="M60" s="5"/>
      <c r="N60" s="184" t="s">
        <v>32</v>
      </c>
      <c r="O60" s="185"/>
      <c r="P60" s="185"/>
      <c r="Q60" s="185"/>
      <c r="R60" s="185"/>
      <c r="S60" s="185"/>
      <c r="T60" s="185"/>
      <c r="U60" s="186"/>
      <c r="V60" s="20"/>
      <c r="W60" s="167"/>
    </row>
    <row r="61" spans="1:41" ht="12" customHeight="1" thickBot="1" x14ac:dyDescent="0.4">
      <c r="A61" s="178"/>
      <c r="B61" s="179"/>
      <c r="C61" s="18"/>
      <c r="D61" s="182"/>
      <c r="E61" s="183"/>
      <c r="F61" s="19"/>
      <c r="G61" s="86" t="s">
        <v>38</v>
      </c>
      <c r="H61" s="86"/>
      <c r="I61" s="86"/>
      <c r="J61" s="86"/>
      <c r="K61" s="86"/>
      <c r="L61" s="87" t="s">
        <v>24</v>
      </c>
      <c r="M61" s="19"/>
      <c r="N61" s="187"/>
      <c r="O61" s="188"/>
      <c r="P61" s="188"/>
      <c r="Q61" s="188"/>
      <c r="R61" s="188"/>
      <c r="S61" s="188"/>
      <c r="T61" s="188"/>
      <c r="U61" s="189"/>
      <c r="V61" s="20"/>
      <c r="W61" s="168"/>
    </row>
    <row r="62" spans="1:41" x14ac:dyDescent="0.35">
      <c r="V62" s="5"/>
    </row>
  </sheetData>
  <mergeCells count="31">
    <mergeCell ref="W56:W61"/>
    <mergeCell ref="A57:B57"/>
    <mergeCell ref="G57:L57"/>
    <mergeCell ref="N58:U59"/>
    <mergeCell ref="A60:B61"/>
    <mergeCell ref="D60:E61"/>
    <mergeCell ref="N60:U61"/>
    <mergeCell ref="N56:U57"/>
    <mergeCell ref="A53:B53"/>
    <mergeCell ref="D53:E54"/>
    <mergeCell ref="A55:B55"/>
    <mergeCell ref="G56:L56"/>
    <mergeCell ref="P44:R46"/>
    <mergeCell ref="P47:R49"/>
    <mergeCell ref="P50:T50"/>
    <mergeCell ref="S44:T46"/>
    <mergeCell ref="Y46:AO47"/>
    <mergeCell ref="N52:U53"/>
    <mergeCell ref="W52:W55"/>
    <mergeCell ref="N54:U55"/>
    <mergeCell ref="S47:T49"/>
    <mergeCell ref="U9:U10"/>
    <mergeCell ref="U12:U38"/>
    <mergeCell ref="Q4:R4"/>
    <mergeCell ref="S4:T4"/>
    <mergeCell ref="P5:P6"/>
    <mergeCell ref="Q5:Q6"/>
    <mergeCell ref="R5:R6"/>
    <mergeCell ref="S5:S6"/>
    <mergeCell ref="T5:T6"/>
    <mergeCell ref="U7:U8"/>
  </mergeCells>
  <pageMargins left="0.5" right="0.5" top="0.75" bottom="0.75" header="0.3" footer="0.3"/>
  <pageSetup scale="60" orientation="landscape" r:id="rId1"/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74D7-E818-41DE-BB8A-40203F45AF5C}">
  <dimension ref="A1:L105"/>
  <sheetViews>
    <sheetView topLeftCell="A6" workbookViewId="0">
      <selection activeCell="F43" sqref="F43:F70"/>
    </sheetView>
  </sheetViews>
  <sheetFormatPr defaultRowHeight="14.5" x14ac:dyDescent="0.35"/>
  <sheetData>
    <row r="1" spans="1:12" x14ac:dyDescent="0.35">
      <c r="A1" s="88"/>
      <c r="B1" s="193" t="s">
        <v>13</v>
      </c>
      <c r="C1" s="194"/>
    </row>
    <row r="2" spans="1:12" x14ac:dyDescent="0.35">
      <c r="A2" s="41" t="s">
        <v>8</v>
      </c>
      <c r="B2" s="42" t="s">
        <v>9</v>
      </c>
      <c r="C2" s="42" t="s">
        <v>12</v>
      </c>
    </row>
    <row r="3" spans="1:12" x14ac:dyDescent="0.35">
      <c r="A3" s="43" t="s">
        <v>11</v>
      </c>
      <c r="B3" s="44" t="s">
        <v>10</v>
      </c>
      <c r="C3" s="44" t="s">
        <v>10</v>
      </c>
    </row>
    <row r="4" spans="1:12" x14ac:dyDescent="0.35">
      <c r="A4" s="43"/>
      <c r="B4" s="44"/>
      <c r="C4" s="44"/>
    </row>
    <row r="5" spans="1:12" x14ac:dyDescent="0.35">
      <c r="A5" s="43"/>
      <c r="B5" s="44"/>
      <c r="C5" s="44"/>
      <c r="J5" t="s">
        <v>23</v>
      </c>
      <c r="K5" t="s">
        <v>9</v>
      </c>
      <c r="L5" t="s">
        <v>12</v>
      </c>
    </row>
    <row r="6" spans="1:12" x14ac:dyDescent="0.35">
      <c r="A6" s="36">
        <f>I6</f>
        <v>1.5</v>
      </c>
      <c r="B6" s="37">
        <f>K6</f>
        <v>953.56627452141993</v>
      </c>
      <c r="C6" s="37">
        <f>L6</f>
        <v>447.9170192710838</v>
      </c>
      <c r="D6">
        <v>0</v>
      </c>
      <c r="E6" s="90">
        <f>B6</f>
        <v>953.56627452141993</v>
      </c>
      <c r="F6" s="90">
        <f>C6</f>
        <v>447.9170192710838</v>
      </c>
      <c r="I6">
        <f>J6/2</f>
        <v>1.5</v>
      </c>
      <c r="J6" s="94">
        <f>'Todd Swamp'!P7</f>
        <v>3</v>
      </c>
      <c r="K6" s="120">
        <f>'Todd Swamp'!Q7</f>
        <v>953.56627452141993</v>
      </c>
      <c r="L6" s="120">
        <f>'Todd Swamp'!R7</f>
        <v>447.9170192710838</v>
      </c>
    </row>
    <row r="7" spans="1:12" x14ac:dyDescent="0.35">
      <c r="A7" s="36"/>
      <c r="B7" s="37">
        <f>B6</f>
        <v>953.56627452141993</v>
      </c>
      <c r="C7" s="37">
        <f>C6</f>
        <v>447.9170192710838</v>
      </c>
      <c r="D7">
        <f>J6</f>
        <v>3</v>
      </c>
      <c r="E7" s="90">
        <f>B7</f>
        <v>953.56627452141993</v>
      </c>
      <c r="F7" s="90">
        <f t="shared" ref="F7:F34" si="0">C7</f>
        <v>447.9170192710838</v>
      </c>
      <c r="I7">
        <f>J6+1.5</f>
        <v>4.5</v>
      </c>
      <c r="J7" s="94">
        <f>'Todd Swamp'!P8</f>
        <v>6</v>
      </c>
      <c r="K7" s="120">
        <f>'Todd Swamp'!Q8</f>
        <v>1067.8283026659137</v>
      </c>
      <c r="L7" s="120">
        <f>'Todd Swamp'!R8</f>
        <v>402.82341203719818</v>
      </c>
    </row>
    <row r="8" spans="1:12" x14ac:dyDescent="0.35">
      <c r="A8" s="36">
        <f>I7</f>
        <v>4.5</v>
      </c>
      <c r="B8" s="37">
        <f>K7</f>
        <v>1067.8283026659137</v>
      </c>
      <c r="C8" s="37">
        <f>L7</f>
        <v>402.82341203719818</v>
      </c>
      <c r="D8">
        <f>J6</f>
        <v>3</v>
      </c>
      <c r="E8" s="90">
        <f t="shared" ref="E8:E43" si="1">B8</f>
        <v>1067.8283026659137</v>
      </c>
      <c r="F8" s="90">
        <f t="shared" si="0"/>
        <v>402.82341203719818</v>
      </c>
      <c r="I8">
        <f t="shared" ref="I8:I37" si="2">J7+1.5</f>
        <v>7.5</v>
      </c>
      <c r="J8" s="94">
        <f>'Todd Swamp'!P9</f>
        <v>9</v>
      </c>
      <c r="K8" s="120">
        <f>'Todd Swamp'!Q9</f>
        <v>1351.3232967972972</v>
      </c>
      <c r="L8" s="120">
        <f>'Todd Swamp'!R9</f>
        <v>431.32990698387152</v>
      </c>
    </row>
    <row r="9" spans="1:12" x14ac:dyDescent="0.35">
      <c r="A9" s="36"/>
      <c r="B9" s="37">
        <f>B8</f>
        <v>1067.8283026659137</v>
      </c>
      <c r="C9" s="37">
        <f>C8</f>
        <v>402.82341203719818</v>
      </c>
      <c r="D9">
        <f>J7</f>
        <v>6</v>
      </c>
      <c r="E9" s="90">
        <f t="shared" si="1"/>
        <v>1067.8283026659137</v>
      </c>
      <c r="F9" s="90">
        <f t="shared" si="0"/>
        <v>402.82341203719818</v>
      </c>
      <c r="I9">
        <f t="shared" si="2"/>
        <v>10.5</v>
      </c>
      <c r="J9" s="94">
        <f>'Todd Swamp'!P10</f>
        <v>12</v>
      </c>
      <c r="K9" s="120">
        <f>'Todd Swamp'!Q10</f>
        <v>1745.4679378034505</v>
      </c>
      <c r="L9" s="120">
        <f>'Todd Swamp'!R10</f>
        <v>479.72832914769253</v>
      </c>
    </row>
    <row r="10" spans="1:12" x14ac:dyDescent="0.35">
      <c r="A10" s="36">
        <f>I8</f>
        <v>7.5</v>
      </c>
      <c r="B10" s="37">
        <f>K8</f>
        <v>1351.3232967972972</v>
      </c>
      <c r="C10" s="37">
        <f>L8</f>
        <v>431.32990698387152</v>
      </c>
      <c r="D10">
        <f>J7</f>
        <v>6</v>
      </c>
      <c r="E10" s="90">
        <f t="shared" si="1"/>
        <v>1351.3232967972972</v>
      </c>
      <c r="F10" s="90">
        <f t="shared" si="0"/>
        <v>431.32990698387152</v>
      </c>
      <c r="I10">
        <f t="shared" si="2"/>
        <v>13.5</v>
      </c>
      <c r="J10" s="94">
        <f>'Todd Swamp'!P11</f>
        <v>15</v>
      </c>
      <c r="K10" s="120">
        <f>'Todd Swamp'!Q11</f>
        <v>2179.4872069417838</v>
      </c>
      <c r="L10" s="120">
        <f>'Todd Swamp'!R11</f>
        <v>511.60408490338062</v>
      </c>
    </row>
    <row r="11" spans="1:12" x14ac:dyDescent="0.35">
      <c r="A11" s="36"/>
      <c r="B11" s="37">
        <f>B10</f>
        <v>1351.3232967972972</v>
      </c>
      <c r="C11" s="37">
        <f>C10</f>
        <v>431.32990698387152</v>
      </c>
      <c r="D11">
        <f>J8</f>
        <v>9</v>
      </c>
      <c r="E11" s="90">
        <f t="shared" si="1"/>
        <v>1351.3232967972972</v>
      </c>
      <c r="F11" s="90">
        <f t="shared" si="0"/>
        <v>431.32990698387152</v>
      </c>
      <c r="I11">
        <f t="shared" si="2"/>
        <v>16.5</v>
      </c>
      <c r="J11" s="94">
        <f>'Todd Swamp'!P12</f>
        <v>18</v>
      </c>
      <c r="K11" s="120">
        <f>'Todd Swamp'!Q12</f>
        <v>2497.5087141675026</v>
      </c>
      <c r="L11" s="120">
        <f>'Todd Swamp'!R12</f>
        <v>814.74952710272362</v>
      </c>
    </row>
    <row r="12" spans="1:12" x14ac:dyDescent="0.35">
      <c r="A12" s="36">
        <f>I9</f>
        <v>10.5</v>
      </c>
      <c r="B12" s="37">
        <f>K9</f>
        <v>1745.4679378034505</v>
      </c>
      <c r="C12" s="37">
        <f>L9</f>
        <v>479.72832914769253</v>
      </c>
      <c r="D12">
        <f>J8</f>
        <v>9</v>
      </c>
      <c r="E12" s="90">
        <f t="shared" si="1"/>
        <v>1745.4679378034505</v>
      </c>
      <c r="F12" s="90">
        <f t="shared" si="0"/>
        <v>479.72832914769253</v>
      </c>
      <c r="I12">
        <f t="shared" si="2"/>
        <v>19.5</v>
      </c>
      <c r="J12" s="94">
        <f>'Todd Swamp'!P13</f>
        <v>21</v>
      </c>
      <c r="K12" s="120">
        <f>'Todd Swamp'!Q13</f>
        <v>2823.7033603287791</v>
      </c>
      <c r="L12" s="120">
        <f>'Todd Swamp'!R13</f>
        <v>1100.4382895945334</v>
      </c>
    </row>
    <row r="13" spans="1:12" x14ac:dyDescent="0.35">
      <c r="A13" s="36"/>
      <c r="B13" s="37">
        <f>B12</f>
        <v>1745.4679378034505</v>
      </c>
      <c r="C13" s="37">
        <f>C12</f>
        <v>479.72832914769253</v>
      </c>
      <c r="D13">
        <f>J9</f>
        <v>12</v>
      </c>
      <c r="E13" s="90">
        <f t="shared" si="1"/>
        <v>1745.4679378034505</v>
      </c>
      <c r="F13" s="90">
        <f t="shared" si="0"/>
        <v>479.72832914769253</v>
      </c>
      <c r="I13">
        <f t="shared" si="2"/>
        <v>22.5</v>
      </c>
      <c r="J13" s="94">
        <f>'Todd Swamp'!P14</f>
        <v>24</v>
      </c>
      <c r="K13" s="120">
        <f>'Todd Swamp'!Q14</f>
        <v>3108.8772740887034</v>
      </c>
      <c r="L13" s="120">
        <f>'Todd Swamp'!R14</f>
        <v>1222.6500035693628</v>
      </c>
    </row>
    <row r="14" spans="1:12" x14ac:dyDescent="0.35">
      <c r="A14" s="36">
        <f>I10</f>
        <v>13.5</v>
      </c>
      <c r="B14" s="38">
        <f>K10</f>
        <v>2179.4872069417838</v>
      </c>
      <c r="C14" s="38">
        <f>L10</f>
        <v>511.60408490338062</v>
      </c>
      <c r="D14">
        <f>J9</f>
        <v>12</v>
      </c>
      <c r="E14" s="90">
        <f t="shared" si="1"/>
        <v>2179.4872069417838</v>
      </c>
      <c r="F14" s="90">
        <f t="shared" si="0"/>
        <v>511.60408490338062</v>
      </c>
      <c r="I14">
        <f t="shared" si="2"/>
        <v>25.5</v>
      </c>
      <c r="J14" s="94">
        <f>'Todd Swamp'!P15</f>
        <v>27</v>
      </c>
      <c r="K14" s="120">
        <f>'Todd Swamp'!Q15</f>
        <v>2999.339107113396</v>
      </c>
      <c r="L14" s="120">
        <f>'Todd Swamp'!R15</f>
        <v>1455.2043408298157</v>
      </c>
    </row>
    <row r="15" spans="1:12" x14ac:dyDescent="0.35">
      <c r="A15" s="36"/>
      <c r="B15" s="38">
        <f>B14</f>
        <v>2179.4872069417838</v>
      </c>
      <c r="C15" s="38">
        <f>C14</f>
        <v>511.60408490338062</v>
      </c>
      <c r="D15">
        <f>J10</f>
        <v>15</v>
      </c>
      <c r="E15" s="90">
        <f t="shared" si="1"/>
        <v>2179.4872069417838</v>
      </c>
      <c r="F15" s="90">
        <f t="shared" si="0"/>
        <v>511.60408490338062</v>
      </c>
      <c r="I15">
        <f t="shared" si="2"/>
        <v>28.5</v>
      </c>
      <c r="J15" s="94">
        <f>'Todd Swamp'!P16</f>
        <v>30</v>
      </c>
      <c r="K15" s="120">
        <f>'Todd Swamp'!Q16</f>
        <v>4573.9733847311109</v>
      </c>
      <c r="L15" s="120">
        <f>'Todd Swamp'!R16</f>
        <v>1886.9567855745258</v>
      </c>
    </row>
    <row r="16" spans="1:12" x14ac:dyDescent="0.35">
      <c r="A16" s="36">
        <f>I11</f>
        <v>16.5</v>
      </c>
      <c r="B16" s="38">
        <f>K11</f>
        <v>2497.5087141675026</v>
      </c>
      <c r="C16" s="38">
        <f>L11</f>
        <v>814.74952710272362</v>
      </c>
      <c r="D16">
        <f>J10</f>
        <v>15</v>
      </c>
      <c r="E16" s="90">
        <f t="shared" si="1"/>
        <v>2497.5087141675026</v>
      </c>
      <c r="F16" s="90">
        <f t="shared" si="0"/>
        <v>814.74952710272362</v>
      </c>
      <c r="I16">
        <f t="shared" si="2"/>
        <v>31.5</v>
      </c>
      <c r="J16" s="94">
        <f>'Todd Swamp'!P17</f>
        <v>33</v>
      </c>
      <c r="K16" s="120">
        <f>'Todd Swamp'!Q17</f>
        <v>4802.5717132989967</v>
      </c>
      <c r="L16" s="120">
        <f>'Todd Swamp'!R17</f>
        <v>1993.5111969643015</v>
      </c>
    </row>
    <row r="17" spans="1:12" x14ac:dyDescent="0.35">
      <c r="A17" s="36"/>
      <c r="B17" s="38">
        <f>B16</f>
        <v>2497.5087141675026</v>
      </c>
      <c r="C17" s="38">
        <f>C16</f>
        <v>814.74952710272362</v>
      </c>
      <c r="D17">
        <f>J11</f>
        <v>18</v>
      </c>
      <c r="E17" s="90">
        <f t="shared" si="1"/>
        <v>2497.5087141675026</v>
      </c>
      <c r="F17" s="90">
        <f t="shared" si="0"/>
        <v>814.74952710272362</v>
      </c>
      <c r="I17">
        <f t="shared" si="2"/>
        <v>34.5</v>
      </c>
      <c r="J17" s="94">
        <f>'Todd Swamp'!P18</f>
        <v>36</v>
      </c>
      <c r="K17" s="120">
        <f>'Todd Swamp'!Q18</f>
        <v>4982.4379176314496</v>
      </c>
      <c r="L17" s="120">
        <f>'Todd Swamp'!R18</f>
        <v>2077.3686005610475</v>
      </c>
    </row>
    <row r="18" spans="1:12" x14ac:dyDescent="0.35">
      <c r="A18" s="36">
        <f>I12</f>
        <v>19.5</v>
      </c>
      <c r="B18" s="37">
        <f>K12</f>
        <v>2823.7033603287791</v>
      </c>
      <c r="C18" s="37">
        <f>L12</f>
        <v>1100.4382895945334</v>
      </c>
      <c r="D18">
        <f>J11</f>
        <v>18</v>
      </c>
      <c r="E18" s="90">
        <f t="shared" si="1"/>
        <v>2823.7033603287791</v>
      </c>
      <c r="F18" s="90">
        <f t="shared" si="0"/>
        <v>1100.4382895945334</v>
      </c>
      <c r="I18">
        <f t="shared" si="2"/>
        <v>37.5</v>
      </c>
      <c r="J18" s="94">
        <f>'Todd Swamp'!P19</f>
        <v>39</v>
      </c>
      <c r="K18" s="120">
        <f>'Todd Swamp'!Q19</f>
        <v>5124.271272382085</v>
      </c>
      <c r="L18" s="120">
        <f>'Todd Swamp'!R19</f>
        <v>2143.4437389758623</v>
      </c>
    </row>
    <row r="19" spans="1:12" x14ac:dyDescent="0.35">
      <c r="A19" s="36"/>
      <c r="B19" s="37">
        <f>B18</f>
        <v>2823.7033603287791</v>
      </c>
      <c r="C19" s="37">
        <f>C18</f>
        <v>1100.4382895945334</v>
      </c>
      <c r="D19">
        <f>J12</f>
        <v>21</v>
      </c>
      <c r="E19" s="90">
        <f t="shared" si="1"/>
        <v>2823.7033603287791</v>
      </c>
      <c r="F19" s="90">
        <f t="shared" si="0"/>
        <v>1100.4382895945334</v>
      </c>
      <c r="I19">
        <f t="shared" si="2"/>
        <v>40.5</v>
      </c>
      <c r="J19" s="94">
        <f>'Todd Swamp'!P20</f>
        <v>42</v>
      </c>
      <c r="K19" s="120">
        <f>'Todd Swamp'!Q20</f>
        <v>5236.7524943132121</v>
      </c>
      <c r="L19" s="120">
        <f>'Todd Swamp'!R20</f>
        <v>2195.7534169901114</v>
      </c>
    </row>
    <row r="20" spans="1:12" x14ac:dyDescent="0.35">
      <c r="A20" s="36">
        <f>I13</f>
        <v>22.5</v>
      </c>
      <c r="B20" s="37">
        <f>K13</f>
        <v>3108.8772740887034</v>
      </c>
      <c r="C20" s="37">
        <f>L13</f>
        <v>1222.6500035693628</v>
      </c>
      <c r="D20">
        <f>J12</f>
        <v>21</v>
      </c>
      <c r="E20" s="90">
        <f t="shared" si="1"/>
        <v>3108.8772740887034</v>
      </c>
      <c r="F20" s="90">
        <f t="shared" si="0"/>
        <v>1222.6500035693628</v>
      </c>
      <c r="I20">
        <f t="shared" si="2"/>
        <v>43.5</v>
      </c>
      <c r="J20" s="94">
        <f>'Todd Swamp'!P21</f>
        <v>45</v>
      </c>
      <c r="K20" s="120">
        <f>'Todd Swamp'!Q21</f>
        <v>5326.5527646492292</v>
      </c>
      <c r="L20" s="120">
        <f>'Todd Swamp'!R21</f>
        <v>2237.4497121653217</v>
      </c>
    </row>
    <row r="21" spans="1:12" x14ac:dyDescent="0.35">
      <c r="A21" s="36"/>
      <c r="B21" s="37">
        <f>B20</f>
        <v>3108.8772740887034</v>
      </c>
      <c r="C21" s="37">
        <f>C20</f>
        <v>1222.6500035693628</v>
      </c>
      <c r="D21">
        <f>J13</f>
        <v>24</v>
      </c>
      <c r="E21" s="90">
        <f t="shared" si="1"/>
        <v>3108.8772740887034</v>
      </c>
      <c r="F21" s="90">
        <f t="shared" si="0"/>
        <v>1222.6500035693628</v>
      </c>
      <c r="I21">
        <f t="shared" si="2"/>
        <v>46.5</v>
      </c>
      <c r="J21" s="94">
        <f>'Todd Swamp'!P22</f>
        <v>48</v>
      </c>
      <c r="K21" s="120">
        <f>'Todd Swamp'!Q22</f>
        <v>5398.8508781302025</v>
      </c>
      <c r="L21" s="120">
        <f>'Todd Swamp'!R22</f>
        <v>2270.9513582557997</v>
      </c>
    </row>
    <row r="22" spans="1:12" x14ac:dyDescent="0.35">
      <c r="A22" s="36">
        <f>I14</f>
        <v>25.5</v>
      </c>
      <c r="B22" s="37">
        <f>K14</f>
        <v>2999.339107113396</v>
      </c>
      <c r="C22" s="37">
        <f>L14</f>
        <v>1455.2043408298157</v>
      </c>
      <c r="D22">
        <f>J13</f>
        <v>24</v>
      </c>
      <c r="E22" s="90">
        <f t="shared" si="1"/>
        <v>2999.339107113396</v>
      </c>
      <c r="F22" s="90">
        <f t="shared" si="0"/>
        <v>1455.2043408298157</v>
      </c>
      <c r="I22">
        <f t="shared" si="2"/>
        <v>49.5</v>
      </c>
      <c r="J22" s="94">
        <f>'Todd Swamp'!P23</f>
        <v>51</v>
      </c>
      <c r="K22" s="120">
        <f>'Todd Swamp'!Q23</f>
        <v>5007.6054748725355</v>
      </c>
      <c r="L22" s="120">
        <f>'Todd Swamp'!R23</f>
        <v>2298.082231898692</v>
      </c>
    </row>
    <row r="23" spans="1:12" x14ac:dyDescent="0.35">
      <c r="A23" s="36"/>
      <c r="B23" s="37">
        <f>B22</f>
        <v>2999.339107113396</v>
      </c>
      <c r="C23" s="37">
        <f>C22</f>
        <v>1455.2043408298157</v>
      </c>
      <c r="D23">
        <f>J14</f>
        <v>27</v>
      </c>
      <c r="E23" s="90">
        <f t="shared" si="1"/>
        <v>2999.339107113396</v>
      </c>
      <c r="F23" s="90">
        <f t="shared" si="0"/>
        <v>1455.2043408298157</v>
      </c>
      <c r="I23">
        <f t="shared" si="2"/>
        <v>52.5</v>
      </c>
      <c r="J23" s="94">
        <f>'Todd Swamp'!P24</f>
        <v>54</v>
      </c>
      <c r="K23" s="120">
        <f>'Todd Swamp'!Q24</f>
        <v>5198.2030326002196</v>
      </c>
      <c r="L23" s="120">
        <f>'Todd Swamp'!R24</f>
        <v>2320.2563136697377</v>
      </c>
    </row>
    <row r="24" spans="1:12" x14ac:dyDescent="0.35">
      <c r="A24" s="36">
        <f>I15</f>
        <v>28.5</v>
      </c>
      <c r="B24" s="37">
        <f>K15</f>
        <v>4573.9733847311109</v>
      </c>
      <c r="C24" s="37">
        <f>L15</f>
        <v>1886.9567855745258</v>
      </c>
      <c r="D24">
        <f>J14</f>
        <v>27</v>
      </c>
      <c r="E24" s="90">
        <f t="shared" si="1"/>
        <v>4573.9733847311109</v>
      </c>
      <c r="F24" s="90">
        <f t="shared" si="0"/>
        <v>1886.9567855745258</v>
      </c>
      <c r="I24">
        <f t="shared" si="2"/>
        <v>55.5</v>
      </c>
      <c r="J24" s="94">
        <f>'Todd Swamp'!P25</f>
        <v>57</v>
      </c>
      <c r="K24" s="120">
        <f>'Todd Swamp'!Q25</f>
        <v>5231.5901747422158</v>
      </c>
      <c r="L24" s="120">
        <f>'Todd Swamp'!R25</f>
        <v>2067.3862648439836</v>
      </c>
    </row>
    <row r="25" spans="1:12" x14ac:dyDescent="0.35">
      <c r="A25" s="36"/>
      <c r="B25" s="37">
        <f>B24</f>
        <v>4573.9733847311109</v>
      </c>
      <c r="C25" s="37">
        <f>C24</f>
        <v>1886.9567855745258</v>
      </c>
      <c r="D25">
        <f>J15</f>
        <v>30</v>
      </c>
      <c r="E25" s="90">
        <f t="shared" si="1"/>
        <v>4573.9733847311109</v>
      </c>
      <c r="F25" s="90">
        <f t="shared" si="0"/>
        <v>1886.9567855745258</v>
      </c>
      <c r="I25">
        <f t="shared" si="2"/>
        <v>58.5</v>
      </c>
      <c r="J25" s="94">
        <f>'Todd Swamp'!P26</f>
        <v>60</v>
      </c>
      <c r="K25" s="120">
        <f>'Todd Swamp'!Q26</f>
        <v>5259.3348270847391</v>
      </c>
      <c r="L25" s="120">
        <f>'Todd Swamp'!R26</f>
        <v>2532.4901358313255</v>
      </c>
    </row>
    <row r="26" spans="1:12" x14ac:dyDescent="0.35">
      <c r="A26" s="36">
        <f>I16</f>
        <v>31.5</v>
      </c>
      <c r="B26" s="37">
        <f>K16</f>
        <v>4802.5717132989967</v>
      </c>
      <c r="C26" s="37">
        <f>L16</f>
        <v>1993.5111969643015</v>
      </c>
      <c r="D26">
        <f>J15</f>
        <v>30</v>
      </c>
      <c r="E26" s="90">
        <f t="shared" si="1"/>
        <v>4802.5717132989967</v>
      </c>
      <c r="F26" s="90">
        <f t="shared" si="0"/>
        <v>1993.5111969643015</v>
      </c>
      <c r="I26">
        <f t="shared" si="2"/>
        <v>61.5</v>
      </c>
      <c r="J26" s="94">
        <f>'Todd Swamp'!P27</f>
        <v>63</v>
      </c>
      <c r="K26" s="120">
        <f>'Todd Swamp'!Q27</f>
        <v>4832.0842209538741</v>
      </c>
      <c r="L26" s="120">
        <f>'Todd Swamp'!R27</f>
        <v>2642.525166685879</v>
      </c>
    </row>
    <row r="27" spans="1:12" x14ac:dyDescent="0.35">
      <c r="A27" s="36"/>
      <c r="B27" s="37">
        <f>B26</f>
        <v>4802.5717132989967</v>
      </c>
      <c r="C27" s="37">
        <f>C26</f>
        <v>1993.5111969643015</v>
      </c>
      <c r="D27">
        <f>J16</f>
        <v>33</v>
      </c>
      <c r="E27" s="90">
        <f t="shared" si="1"/>
        <v>4802.5717132989967</v>
      </c>
      <c r="F27" s="90">
        <f t="shared" si="0"/>
        <v>1993.5111969643015</v>
      </c>
      <c r="I27">
        <f t="shared" si="2"/>
        <v>64.5</v>
      </c>
      <c r="J27" s="94">
        <f>'Todd Swamp'!P28</f>
        <v>66</v>
      </c>
      <c r="K27" s="120">
        <f>'Todd Swamp'!Q28</f>
        <v>5018.9722340078442</v>
      </c>
      <c r="L27" s="120">
        <f>'Todd Swamp'!R28</f>
        <v>2790.531493011671</v>
      </c>
    </row>
    <row r="28" spans="1:12" x14ac:dyDescent="0.35">
      <c r="A28" s="36">
        <f>I17</f>
        <v>34.5</v>
      </c>
      <c r="B28" s="37">
        <f>K17</f>
        <v>4982.4379176314496</v>
      </c>
      <c r="C28" s="37">
        <f>L17</f>
        <v>2077.3686005610475</v>
      </c>
      <c r="D28">
        <f>J16</f>
        <v>33</v>
      </c>
      <c r="E28" s="90">
        <f t="shared" si="1"/>
        <v>4982.4379176314496</v>
      </c>
      <c r="F28" s="90">
        <f t="shared" si="0"/>
        <v>2077.3686005610475</v>
      </c>
      <c r="I28">
        <f t="shared" si="2"/>
        <v>67.5</v>
      </c>
      <c r="J28" s="94">
        <f>'Todd Swamp'!P29</f>
        <v>69</v>
      </c>
      <c r="K28" s="120">
        <f>'Todd Swamp'!Q29</f>
        <v>5033.3825773019134</v>
      </c>
      <c r="L28" s="120">
        <f>'Todd Swamp'!R29</f>
        <v>2803.7089920961139</v>
      </c>
    </row>
    <row r="29" spans="1:12" x14ac:dyDescent="0.35">
      <c r="A29" s="36"/>
      <c r="B29" s="37">
        <f>B28</f>
        <v>4982.4379176314496</v>
      </c>
      <c r="C29" s="37">
        <f>C28</f>
        <v>2077.3686005610475</v>
      </c>
      <c r="D29">
        <f>J17</f>
        <v>36</v>
      </c>
      <c r="E29" s="90">
        <f t="shared" si="1"/>
        <v>4982.4379176314496</v>
      </c>
      <c r="F29" s="90">
        <f t="shared" si="0"/>
        <v>2077.3686005610475</v>
      </c>
      <c r="I29">
        <f t="shared" si="2"/>
        <v>70.5</v>
      </c>
      <c r="J29" s="94">
        <f>'Todd Swamp'!P30</f>
        <v>72</v>
      </c>
      <c r="K29" s="120">
        <f>'Todd Swamp'!Q30</f>
        <v>5045.7267429234007</v>
      </c>
      <c r="L29" s="120">
        <f>'Todd Swamp'!R30</f>
        <v>2814.962668074767</v>
      </c>
    </row>
    <row r="30" spans="1:12" x14ac:dyDescent="0.35">
      <c r="A30" s="36">
        <f>I18</f>
        <v>37.5</v>
      </c>
      <c r="B30" s="37">
        <f>K18</f>
        <v>5124.271272382085</v>
      </c>
      <c r="C30" s="37">
        <f>L18</f>
        <v>2143.4437389758623</v>
      </c>
      <c r="D30">
        <f>J17</f>
        <v>36</v>
      </c>
      <c r="E30" s="90">
        <f t="shared" si="1"/>
        <v>5124.271272382085</v>
      </c>
      <c r="F30" s="90">
        <f t="shared" si="0"/>
        <v>2143.4437389758623</v>
      </c>
      <c r="I30">
        <f t="shared" si="2"/>
        <v>73.5</v>
      </c>
      <c r="J30" s="94">
        <f>'Todd Swamp'!P31</f>
        <v>75</v>
      </c>
      <c r="K30" s="120">
        <f>'Todd Swamp'!Q31</f>
        <v>5056.3482400516668</v>
      </c>
      <c r="L30" s="120">
        <f>'Todd Swamp'!R31</f>
        <v>2668.4982035660632</v>
      </c>
    </row>
    <row r="31" spans="1:12" x14ac:dyDescent="0.35">
      <c r="A31" s="36"/>
      <c r="B31" s="37">
        <f>B30</f>
        <v>5124.271272382085</v>
      </c>
      <c r="C31" s="37">
        <f>C30</f>
        <v>2143.4437389758623</v>
      </c>
      <c r="D31">
        <f>J18</f>
        <v>39</v>
      </c>
      <c r="E31" s="90">
        <f t="shared" si="1"/>
        <v>5124.271272382085</v>
      </c>
      <c r="F31" s="90">
        <f t="shared" si="0"/>
        <v>2143.4437389758623</v>
      </c>
      <c r="I31">
        <f t="shared" si="2"/>
        <v>76.5</v>
      </c>
      <c r="J31" s="94">
        <f>'Todd Swamp'!P32</f>
        <v>78</v>
      </c>
      <c r="K31" s="120">
        <f>'Todd Swamp'!Q32</f>
        <v>5065.5770165083777</v>
      </c>
      <c r="L31" s="120">
        <f>'Todd Swamp'!R32</f>
        <v>2746.2600743522985</v>
      </c>
    </row>
    <row r="32" spans="1:12" x14ac:dyDescent="0.35">
      <c r="A32" s="36">
        <f>I19</f>
        <v>40.5</v>
      </c>
      <c r="B32" s="39">
        <f>K19</f>
        <v>5236.7524943132121</v>
      </c>
      <c r="C32" s="39">
        <f>L19</f>
        <v>2195.7534169901114</v>
      </c>
      <c r="D32">
        <f>J18</f>
        <v>39</v>
      </c>
      <c r="E32" s="90">
        <f t="shared" si="1"/>
        <v>5236.7524943132121</v>
      </c>
      <c r="F32" s="90">
        <f t="shared" si="0"/>
        <v>2195.7534169901114</v>
      </c>
      <c r="I32">
        <f t="shared" si="2"/>
        <v>79.5</v>
      </c>
      <c r="J32" s="94">
        <f>'Todd Swamp'!P33</f>
        <v>81</v>
      </c>
      <c r="K32" s="120">
        <f>'Todd Swamp'!Q33</f>
        <v>5073.5895400426461</v>
      </c>
      <c r="L32" s="120">
        <f>'Todd Swamp'!R33</f>
        <v>2490.6245234360094</v>
      </c>
    </row>
    <row r="33" spans="1:12" x14ac:dyDescent="0.35">
      <c r="A33" s="36"/>
      <c r="B33" s="39">
        <f>B32</f>
        <v>5236.7524943132121</v>
      </c>
      <c r="C33" s="39">
        <f>C32</f>
        <v>2195.7534169901114</v>
      </c>
      <c r="D33">
        <f>J19</f>
        <v>42</v>
      </c>
      <c r="E33" s="90">
        <f t="shared" si="1"/>
        <v>5236.7524943132121</v>
      </c>
      <c r="F33" s="90">
        <f t="shared" si="0"/>
        <v>2195.7534169901114</v>
      </c>
      <c r="I33">
        <f t="shared" si="2"/>
        <v>82.5</v>
      </c>
      <c r="J33" s="94">
        <f>'Todd Swamp'!P34</f>
        <v>84</v>
      </c>
      <c r="K33" s="120">
        <f>'Todd Swamp'!Q34</f>
        <v>5080.6328524201317</v>
      </c>
      <c r="L33" s="120">
        <f>'Todd Swamp'!R34</f>
        <v>2990.3958135780777</v>
      </c>
    </row>
    <row r="34" spans="1:12" x14ac:dyDescent="0.35">
      <c r="A34" s="36">
        <f>I20</f>
        <v>43.5</v>
      </c>
      <c r="B34" s="39">
        <f>K20</f>
        <v>5326.5527646492292</v>
      </c>
      <c r="C34" s="39">
        <f>L20</f>
        <v>2237.4497121653217</v>
      </c>
      <c r="D34">
        <f>J19</f>
        <v>42</v>
      </c>
      <c r="E34" s="90">
        <f t="shared" si="1"/>
        <v>5326.5527646492292</v>
      </c>
      <c r="F34" s="90">
        <f t="shared" si="0"/>
        <v>2237.4497121653217</v>
      </c>
      <c r="I34">
        <f t="shared" si="2"/>
        <v>85.5</v>
      </c>
      <c r="J34" s="94">
        <f>'Todd Swamp'!P35</f>
        <v>87</v>
      </c>
      <c r="K34" s="120">
        <f>'Todd Swamp'!Q35</f>
        <v>5086.8131350239109</v>
      </c>
      <c r="L34" s="120">
        <f>'Todd Swamp'!R35</f>
        <v>2546.1673473048031</v>
      </c>
    </row>
    <row r="35" spans="1:12" x14ac:dyDescent="0.35">
      <c r="A35" s="36"/>
      <c r="B35" s="39">
        <f>B34</f>
        <v>5326.5527646492292</v>
      </c>
      <c r="C35" s="39">
        <f>C34</f>
        <v>2237.4497121653217</v>
      </c>
      <c r="D35">
        <f>J20</f>
        <v>45</v>
      </c>
      <c r="E35" s="90">
        <f t="shared" si="1"/>
        <v>5326.5527646492292</v>
      </c>
      <c r="F35" s="90">
        <f t="shared" ref="F35:F42" si="3">C35</f>
        <v>2237.4497121653217</v>
      </c>
      <c r="I35">
        <f t="shared" si="2"/>
        <v>88.5</v>
      </c>
      <c r="J35" s="94">
        <f>'Todd Swamp'!P36</f>
        <v>90</v>
      </c>
      <c r="K35" s="120">
        <f>'Todd Swamp'!Q36</f>
        <v>5092.2773448364624</v>
      </c>
      <c r="L35" s="120">
        <f>'Todd Swamp'!R36</f>
        <v>2736.3921655069416</v>
      </c>
    </row>
    <row r="36" spans="1:12" x14ac:dyDescent="0.35">
      <c r="A36" s="36">
        <f>I21</f>
        <v>46.5</v>
      </c>
      <c r="B36" s="39">
        <f>K21</f>
        <v>5398.8508781302025</v>
      </c>
      <c r="C36" s="39">
        <f>L21</f>
        <v>2270.9513582557997</v>
      </c>
      <c r="D36">
        <f>J20</f>
        <v>45</v>
      </c>
      <c r="E36" s="90">
        <f t="shared" si="1"/>
        <v>5398.8508781302025</v>
      </c>
      <c r="F36" s="90">
        <f t="shared" si="3"/>
        <v>2270.9513582557997</v>
      </c>
      <c r="I36">
        <f t="shared" si="2"/>
        <v>91.5</v>
      </c>
      <c r="J36" s="94">
        <f>'Todd Swamp'!P37</f>
        <v>93</v>
      </c>
      <c r="K36" s="120">
        <f>'Todd Swamp'!Q37</f>
        <v>5097.1336148446599</v>
      </c>
      <c r="L36" s="120">
        <f>'Todd Swamp'!R37</f>
        <v>3016.72991267209</v>
      </c>
    </row>
    <row r="37" spans="1:12" x14ac:dyDescent="0.35">
      <c r="A37" s="36"/>
      <c r="B37" s="39">
        <f>B36</f>
        <v>5398.8508781302025</v>
      </c>
      <c r="C37" s="39">
        <f>C36</f>
        <v>2270.9513582557997</v>
      </c>
      <c r="D37">
        <f>J21</f>
        <v>48</v>
      </c>
      <c r="E37" s="90">
        <f t="shared" si="1"/>
        <v>5398.8508781302025</v>
      </c>
      <c r="F37" s="90">
        <f t="shared" si="3"/>
        <v>2270.9513582557997</v>
      </c>
      <c r="I37">
        <f t="shared" si="2"/>
        <v>94.5</v>
      </c>
      <c r="J37" s="118">
        <f>'Todd Swamp'!P38</f>
        <v>96</v>
      </c>
      <c r="K37" s="120">
        <f>'Todd Swamp'!Q38</f>
        <v>5101.433737074949</v>
      </c>
      <c r="L37" s="120">
        <f>'Todd Swamp'!R38</f>
        <v>2745.239017987953</v>
      </c>
    </row>
    <row r="38" spans="1:12" x14ac:dyDescent="0.35">
      <c r="A38" s="36">
        <f>I22</f>
        <v>49.5</v>
      </c>
      <c r="B38" s="39">
        <f>K22</f>
        <v>5007.6054748725355</v>
      </c>
      <c r="C38" s="39">
        <f>L22</f>
        <v>2298.082231898692</v>
      </c>
      <c r="D38">
        <f>J21</f>
        <v>48</v>
      </c>
      <c r="E38" s="90">
        <f t="shared" si="1"/>
        <v>5007.6054748725355</v>
      </c>
      <c r="F38" s="90">
        <f t="shared" si="3"/>
        <v>2298.082231898692</v>
      </c>
      <c r="J38" s="119"/>
    </row>
    <row r="39" spans="1:12" x14ac:dyDescent="0.35">
      <c r="A39" s="36"/>
      <c r="B39" s="39">
        <f>B38</f>
        <v>5007.6054748725355</v>
      </c>
      <c r="C39" s="39">
        <f>C38</f>
        <v>2298.082231898692</v>
      </c>
      <c r="D39">
        <f>J22</f>
        <v>51</v>
      </c>
      <c r="E39" s="90">
        <f t="shared" si="1"/>
        <v>5007.6054748725355</v>
      </c>
      <c r="F39" s="90">
        <f t="shared" si="3"/>
        <v>2298.082231898692</v>
      </c>
      <c r="J39" s="119"/>
    </row>
    <row r="40" spans="1:12" x14ac:dyDescent="0.35">
      <c r="A40" s="36">
        <f>I23</f>
        <v>52.5</v>
      </c>
      <c r="B40" s="39">
        <f>K23</f>
        <v>5198.2030326002196</v>
      </c>
      <c r="C40" s="39">
        <f>L23</f>
        <v>2320.2563136697377</v>
      </c>
      <c r="D40">
        <f>J22</f>
        <v>51</v>
      </c>
      <c r="E40" s="90">
        <f t="shared" si="1"/>
        <v>5198.2030326002196</v>
      </c>
      <c r="F40" s="90">
        <f t="shared" si="3"/>
        <v>2320.2563136697377</v>
      </c>
      <c r="J40" s="119"/>
    </row>
    <row r="41" spans="1:12" x14ac:dyDescent="0.35">
      <c r="A41" s="36"/>
      <c r="B41" s="39">
        <f>B40</f>
        <v>5198.2030326002196</v>
      </c>
      <c r="C41" s="39">
        <f>C40</f>
        <v>2320.2563136697377</v>
      </c>
      <c r="D41">
        <f>J23</f>
        <v>54</v>
      </c>
      <c r="E41" s="90">
        <f t="shared" si="1"/>
        <v>5198.2030326002196</v>
      </c>
      <c r="F41" s="90">
        <f t="shared" si="3"/>
        <v>2320.2563136697377</v>
      </c>
      <c r="J41" s="119"/>
    </row>
    <row r="42" spans="1:12" x14ac:dyDescent="0.35">
      <c r="A42" s="36">
        <f>I24</f>
        <v>55.5</v>
      </c>
      <c r="B42" s="39">
        <f>K24</f>
        <v>5231.5901747422158</v>
      </c>
      <c r="C42" s="39">
        <f>L24</f>
        <v>2067.3862648439836</v>
      </c>
      <c r="D42">
        <f>J23</f>
        <v>54</v>
      </c>
      <c r="E42" s="90">
        <f t="shared" si="1"/>
        <v>5231.5901747422158</v>
      </c>
      <c r="F42" s="90">
        <f t="shared" si="3"/>
        <v>2067.3862648439836</v>
      </c>
      <c r="J42" s="119"/>
    </row>
    <row r="43" spans="1:12" x14ac:dyDescent="0.35">
      <c r="A43" s="36"/>
      <c r="B43" s="39">
        <f>B42</f>
        <v>5231.5901747422158</v>
      </c>
      <c r="C43" s="39">
        <f>C42</f>
        <v>2067.3862648439836</v>
      </c>
      <c r="D43">
        <f>J24</f>
        <v>57</v>
      </c>
      <c r="E43" s="90">
        <f t="shared" si="1"/>
        <v>5231.5901747422158</v>
      </c>
      <c r="F43" s="90">
        <f>C43</f>
        <v>2067.3862648439836</v>
      </c>
      <c r="J43" s="119"/>
    </row>
    <row r="44" spans="1:12" x14ac:dyDescent="0.35">
      <c r="A44" s="36">
        <f>I25</f>
        <v>58.5</v>
      </c>
      <c r="B44" s="39">
        <f>K25</f>
        <v>5259.3348270847391</v>
      </c>
      <c r="C44" s="39">
        <f>L25</f>
        <v>2532.4901358313255</v>
      </c>
      <c r="D44">
        <f>J24</f>
        <v>57</v>
      </c>
      <c r="E44" s="90">
        <f>B44</f>
        <v>5259.3348270847391</v>
      </c>
      <c r="F44" s="90">
        <f t="shared" ref="F44:F70" si="4">C44</f>
        <v>2532.4901358313255</v>
      </c>
      <c r="J44" s="119"/>
    </row>
    <row r="45" spans="1:12" x14ac:dyDescent="0.35">
      <c r="A45" s="36"/>
      <c r="B45" s="39">
        <f>B44</f>
        <v>5259.3348270847391</v>
      </c>
      <c r="C45" s="39">
        <f t="shared" ref="C45" si="5">C44</f>
        <v>2532.4901358313255</v>
      </c>
      <c r="D45">
        <f>J25</f>
        <v>60</v>
      </c>
      <c r="E45" s="90">
        <f>B45</f>
        <v>5259.3348270847391</v>
      </c>
      <c r="F45" s="90">
        <f t="shared" si="4"/>
        <v>2532.4901358313255</v>
      </c>
      <c r="J45" s="119"/>
    </row>
    <row r="46" spans="1:12" x14ac:dyDescent="0.35">
      <c r="A46" s="36">
        <f>I26</f>
        <v>61.5</v>
      </c>
      <c r="B46" s="39">
        <f>K26</f>
        <v>4832.0842209538741</v>
      </c>
      <c r="C46" s="39">
        <f>L26</f>
        <v>2642.525166685879</v>
      </c>
      <c r="D46">
        <f>J25</f>
        <v>60</v>
      </c>
      <c r="E46" s="90">
        <f t="shared" ref="E46:E70" si="6">B46</f>
        <v>4832.0842209538741</v>
      </c>
      <c r="F46" s="90">
        <f t="shared" si="4"/>
        <v>2642.525166685879</v>
      </c>
      <c r="J46" s="119"/>
    </row>
    <row r="47" spans="1:12" x14ac:dyDescent="0.35">
      <c r="A47" s="36"/>
      <c r="B47" s="39">
        <f t="shared" ref="B47" si="7">B46</f>
        <v>4832.0842209538741</v>
      </c>
      <c r="C47" s="39">
        <f t="shared" ref="C47" si="8">C46</f>
        <v>2642.525166685879</v>
      </c>
      <c r="D47">
        <f>J26</f>
        <v>63</v>
      </c>
      <c r="E47" s="90">
        <f t="shared" si="6"/>
        <v>4832.0842209538741</v>
      </c>
      <c r="F47" s="90">
        <f t="shared" si="4"/>
        <v>2642.525166685879</v>
      </c>
      <c r="J47" s="119"/>
    </row>
    <row r="48" spans="1:12" x14ac:dyDescent="0.35">
      <c r="A48" s="36">
        <f>I27</f>
        <v>64.5</v>
      </c>
      <c r="B48" s="39">
        <f>K27</f>
        <v>5018.9722340078442</v>
      </c>
      <c r="C48" s="39">
        <f>L27</f>
        <v>2790.531493011671</v>
      </c>
      <c r="D48">
        <f>J26</f>
        <v>63</v>
      </c>
      <c r="E48" s="90">
        <f t="shared" si="6"/>
        <v>5018.9722340078442</v>
      </c>
      <c r="F48" s="90">
        <f t="shared" si="4"/>
        <v>2790.531493011671</v>
      </c>
    </row>
    <row r="49" spans="1:6" x14ac:dyDescent="0.35">
      <c r="A49" s="36"/>
      <c r="B49" s="39">
        <f t="shared" ref="B49" si="9">B48</f>
        <v>5018.9722340078442</v>
      </c>
      <c r="C49" s="39">
        <f t="shared" ref="C49" si="10">C48</f>
        <v>2790.531493011671</v>
      </c>
      <c r="D49">
        <f>J27</f>
        <v>66</v>
      </c>
      <c r="E49" s="90">
        <f t="shared" si="6"/>
        <v>5018.9722340078442</v>
      </c>
      <c r="F49" s="90">
        <f t="shared" si="4"/>
        <v>2790.531493011671</v>
      </c>
    </row>
    <row r="50" spans="1:6" x14ac:dyDescent="0.35">
      <c r="A50" s="36">
        <f>I28</f>
        <v>67.5</v>
      </c>
      <c r="B50" s="39">
        <f>K28</f>
        <v>5033.3825773019134</v>
      </c>
      <c r="C50" s="39">
        <f>L28</f>
        <v>2803.7089920961139</v>
      </c>
      <c r="D50">
        <f>J27</f>
        <v>66</v>
      </c>
      <c r="E50" s="90">
        <f t="shared" si="6"/>
        <v>5033.3825773019134</v>
      </c>
      <c r="F50" s="90">
        <f t="shared" si="4"/>
        <v>2803.7089920961139</v>
      </c>
    </row>
    <row r="51" spans="1:6" x14ac:dyDescent="0.35">
      <c r="A51" s="36"/>
      <c r="B51" s="39">
        <f t="shared" ref="B51" si="11">B50</f>
        <v>5033.3825773019134</v>
      </c>
      <c r="C51" s="39">
        <f t="shared" ref="C51" si="12">C50</f>
        <v>2803.7089920961139</v>
      </c>
      <c r="D51">
        <f>J28</f>
        <v>69</v>
      </c>
      <c r="E51" s="90">
        <f t="shared" si="6"/>
        <v>5033.3825773019134</v>
      </c>
      <c r="F51" s="90">
        <f t="shared" si="4"/>
        <v>2803.7089920961139</v>
      </c>
    </row>
    <row r="52" spans="1:6" x14ac:dyDescent="0.35">
      <c r="A52" s="36" t="s">
        <v>39</v>
      </c>
      <c r="B52" s="39">
        <f>K29</f>
        <v>5045.7267429234007</v>
      </c>
      <c r="C52" s="39">
        <f>L29</f>
        <v>2814.962668074767</v>
      </c>
      <c r="D52">
        <f>J28</f>
        <v>69</v>
      </c>
      <c r="E52" s="90">
        <f t="shared" si="6"/>
        <v>5045.7267429234007</v>
      </c>
      <c r="F52" s="90">
        <f t="shared" si="4"/>
        <v>2814.962668074767</v>
      </c>
    </row>
    <row r="53" spans="1:6" x14ac:dyDescent="0.35">
      <c r="A53" s="36"/>
      <c r="B53" s="39">
        <f>B52</f>
        <v>5045.7267429234007</v>
      </c>
      <c r="C53" s="39">
        <f t="shared" ref="C53:C59" si="13">C52</f>
        <v>2814.962668074767</v>
      </c>
      <c r="D53">
        <f>J29</f>
        <v>72</v>
      </c>
      <c r="E53" s="90">
        <f t="shared" si="6"/>
        <v>5045.7267429234007</v>
      </c>
      <c r="F53" s="90">
        <f t="shared" si="4"/>
        <v>2814.962668074767</v>
      </c>
    </row>
    <row r="54" spans="1:6" x14ac:dyDescent="0.35">
      <c r="A54" s="36"/>
      <c r="B54" s="39">
        <f>K30</f>
        <v>5056.3482400516668</v>
      </c>
      <c r="C54" s="39">
        <f>L30</f>
        <v>2668.4982035660632</v>
      </c>
      <c r="D54">
        <f>J29</f>
        <v>72</v>
      </c>
      <c r="E54" s="90">
        <f t="shared" si="6"/>
        <v>5056.3482400516668</v>
      </c>
      <c r="F54" s="90">
        <f t="shared" si="4"/>
        <v>2668.4982035660632</v>
      </c>
    </row>
    <row r="55" spans="1:6" x14ac:dyDescent="0.35">
      <c r="A55" s="89"/>
      <c r="B55" s="39">
        <f t="shared" ref="B55" si="14">B54</f>
        <v>5056.3482400516668</v>
      </c>
      <c r="C55" s="39">
        <f t="shared" si="13"/>
        <v>2668.4982035660632</v>
      </c>
      <c r="D55">
        <f>J30</f>
        <v>75</v>
      </c>
      <c r="E55" s="90">
        <f t="shared" si="6"/>
        <v>5056.3482400516668</v>
      </c>
      <c r="F55" s="90">
        <f t="shared" si="4"/>
        <v>2668.4982035660632</v>
      </c>
    </row>
    <row r="56" spans="1:6" ht="15" thickBot="1" x14ac:dyDescent="0.4">
      <c r="A56" s="40"/>
      <c r="B56" s="39">
        <f>K31</f>
        <v>5065.5770165083777</v>
      </c>
      <c r="C56" s="39">
        <f>L31</f>
        <v>2746.2600743522985</v>
      </c>
      <c r="D56">
        <f>J30</f>
        <v>75</v>
      </c>
      <c r="E56" s="90">
        <f t="shared" si="6"/>
        <v>5065.5770165083777</v>
      </c>
      <c r="F56" s="90">
        <f t="shared" si="4"/>
        <v>2746.2600743522985</v>
      </c>
    </row>
    <row r="57" spans="1:6" x14ac:dyDescent="0.35">
      <c r="B57" s="39">
        <f t="shared" ref="B57" si="15">B56</f>
        <v>5065.5770165083777</v>
      </c>
      <c r="C57" s="39">
        <f t="shared" si="13"/>
        <v>2746.2600743522985</v>
      </c>
      <c r="D57">
        <f>J31</f>
        <v>78</v>
      </c>
      <c r="E57" s="90">
        <f t="shared" si="6"/>
        <v>5065.5770165083777</v>
      </c>
      <c r="F57" s="90">
        <f t="shared" si="4"/>
        <v>2746.2600743522985</v>
      </c>
    </row>
    <row r="58" spans="1:6" x14ac:dyDescent="0.35">
      <c r="B58" s="39">
        <f>K32</f>
        <v>5073.5895400426461</v>
      </c>
      <c r="C58" s="39">
        <f>L32</f>
        <v>2490.6245234360094</v>
      </c>
      <c r="D58">
        <f>J31</f>
        <v>78</v>
      </c>
      <c r="E58" s="90">
        <f t="shared" si="6"/>
        <v>5073.5895400426461</v>
      </c>
      <c r="F58" s="90">
        <f t="shared" si="4"/>
        <v>2490.6245234360094</v>
      </c>
    </row>
    <row r="59" spans="1:6" x14ac:dyDescent="0.35">
      <c r="B59" s="39">
        <f t="shared" ref="B59" si="16">B58</f>
        <v>5073.5895400426461</v>
      </c>
      <c r="C59" s="39">
        <f t="shared" si="13"/>
        <v>2490.6245234360094</v>
      </c>
      <c r="D59">
        <f>J32</f>
        <v>81</v>
      </c>
      <c r="E59" s="90">
        <f t="shared" si="6"/>
        <v>5073.5895400426461</v>
      </c>
      <c r="F59" s="90">
        <f t="shared" si="4"/>
        <v>2490.6245234360094</v>
      </c>
    </row>
    <row r="60" spans="1:6" x14ac:dyDescent="0.35">
      <c r="B60" s="39">
        <f>K33</f>
        <v>5080.6328524201317</v>
      </c>
      <c r="C60" s="39">
        <f>L33</f>
        <v>2990.3958135780777</v>
      </c>
      <c r="D60">
        <f>J32</f>
        <v>81</v>
      </c>
      <c r="E60" s="90">
        <f t="shared" si="6"/>
        <v>5080.6328524201317</v>
      </c>
      <c r="F60" s="90">
        <f t="shared" si="4"/>
        <v>2990.3958135780777</v>
      </c>
    </row>
    <row r="61" spans="1:6" x14ac:dyDescent="0.35">
      <c r="B61" s="121">
        <f t="shared" ref="B61" si="17">B60</f>
        <v>5080.6328524201317</v>
      </c>
      <c r="C61" s="39">
        <f>C60</f>
        <v>2990.3958135780777</v>
      </c>
      <c r="D61">
        <f>J33</f>
        <v>84</v>
      </c>
      <c r="E61" s="90">
        <f t="shared" si="6"/>
        <v>5080.6328524201317</v>
      </c>
      <c r="F61" s="90">
        <f t="shared" si="4"/>
        <v>2990.3958135780777</v>
      </c>
    </row>
    <row r="62" spans="1:6" x14ac:dyDescent="0.35">
      <c r="B62" s="122">
        <f>K34</f>
        <v>5086.8131350239109</v>
      </c>
      <c r="C62" s="122">
        <f>L34</f>
        <v>2546.1673473048031</v>
      </c>
      <c r="D62">
        <f>J33</f>
        <v>84</v>
      </c>
      <c r="E62" s="90">
        <f>B62</f>
        <v>5086.8131350239109</v>
      </c>
      <c r="F62" s="90">
        <f t="shared" si="4"/>
        <v>2546.1673473048031</v>
      </c>
    </row>
    <row r="63" spans="1:6" x14ac:dyDescent="0.35">
      <c r="B63" s="122">
        <f>B62</f>
        <v>5086.8131350239109</v>
      </c>
      <c r="C63" s="122">
        <f>C62</f>
        <v>2546.1673473048031</v>
      </c>
      <c r="D63">
        <f>J34</f>
        <v>87</v>
      </c>
      <c r="E63" s="90">
        <f t="shared" si="6"/>
        <v>5086.8131350239109</v>
      </c>
      <c r="F63" s="90">
        <f t="shared" si="4"/>
        <v>2546.1673473048031</v>
      </c>
    </row>
    <row r="64" spans="1:6" x14ac:dyDescent="0.35">
      <c r="B64" s="122">
        <f>K35</f>
        <v>5092.2773448364624</v>
      </c>
      <c r="C64" s="122">
        <f>L35</f>
        <v>2736.3921655069416</v>
      </c>
      <c r="D64">
        <f>J34</f>
        <v>87</v>
      </c>
      <c r="E64" s="90">
        <f t="shared" si="6"/>
        <v>5092.2773448364624</v>
      </c>
      <c r="F64" s="90">
        <f t="shared" si="4"/>
        <v>2736.3921655069416</v>
      </c>
    </row>
    <row r="65" spans="2:6" x14ac:dyDescent="0.35">
      <c r="B65" s="122">
        <f>B64</f>
        <v>5092.2773448364624</v>
      </c>
      <c r="C65" s="122">
        <f>C64</f>
        <v>2736.3921655069416</v>
      </c>
      <c r="D65">
        <f>J35</f>
        <v>90</v>
      </c>
      <c r="E65" s="90">
        <f t="shared" si="6"/>
        <v>5092.2773448364624</v>
      </c>
      <c r="F65" s="90">
        <f t="shared" si="4"/>
        <v>2736.3921655069416</v>
      </c>
    </row>
    <row r="66" spans="2:6" x14ac:dyDescent="0.35">
      <c r="B66" s="122">
        <f>K36</f>
        <v>5097.1336148446599</v>
      </c>
      <c r="C66" s="122">
        <f>L36</f>
        <v>3016.72991267209</v>
      </c>
      <c r="D66">
        <f>J35</f>
        <v>90</v>
      </c>
      <c r="E66" s="90">
        <f t="shared" si="6"/>
        <v>5097.1336148446599</v>
      </c>
      <c r="F66" s="90">
        <f t="shared" si="4"/>
        <v>3016.72991267209</v>
      </c>
    </row>
    <row r="67" spans="2:6" x14ac:dyDescent="0.35">
      <c r="B67" s="122">
        <f>B66</f>
        <v>5097.1336148446599</v>
      </c>
      <c r="C67" s="122">
        <f>C66</f>
        <v>3016.72991267209</v>
      </c>
      <c r="D67">
        <f>J36</f>
        <v>93</v>
      </c>
      <c r="E67" s="90">
        <f t="shared" si="6"/>
        <v>5097.1336148446599</v>
      </c>
      <c r="F67" s="90">
        <f t="shared" si="4"/>
        <v>3016.72991267209</v>
      </c>
    </row>
    <row r="68" spans="2:6" x14ac:dyDescent="0.35">
      <c r="B68" s="122">
        <f>K37</f>
        <v>5101.433737074949</v>
      </c>
      <c r="C68" s="122">
        <f>L37</f>
        <v>2745.239017987953</v>
      </c>
      <c r="D68">
        <f>J36</f>
        <v>93</v>
      </c>
      <c r="E68" s="90">
        <f t="shared" si="6"/>
        <v>5101.433737074949</v>
      </c>
      <c r="F68" s="90">
        <f t="shared" si="4"/>
        <v>2745.239017987953</v>
      </c>
    </row>
    <row r="69" spans="2:6" x14ac:dyDescent="0.35">
      <c r="B69" s="122">
        <f>B68</f>
        <v>5101.433737074949</v>
      </c>
      <c r="C69" s="122">
        <f>C68</f>
        <v>2745.239017987953</v>
      </c>
      <c r="D69">
        <f>J37</f>
        <v>96</v>
      </c>
      <c r="E69" s="90">
        <f t="shared" si="6"/>
        <v>5101.433737074949</v>
      </c>
      <c r="F69" s="90">
        <f t="shared" si="4"/>
        <v>2745.239017987953</v>
      </c>
    </row>
    <row r="70" spans="2:6" x14ac:dyDescent="0.35">
      <c r="B70" s="122"/>
      <c r="C70" s="122"/>
      <c r="D70">
        <f>J37</f>
        <v>96</v>
      </c>
      <c r="E70" s="90">
        <f t="shared" si="6"/>
        <v>0</v>
      </c>
      <c r="F70" s="90">
        <f t="shared" si="4"/>
        <v>0</v>
      </c>
    </row>
    <row r="71" spans="2:6" x14ac:dyDescent="0.35">
      <c r="B71" s="122"/>
      <c r="C71" s="122"/>
    </row>
    <row r="72" spans="2:6" x14ac:dyDescent="0.35">
      <c r="B72" s="122"/>
      <c r="C72" s="122"/>
    </row>
    <row r="73" spans="2:6" x14ac:dyDescent="0.35">
      <c r="B73" s="122"/>
      <c r="C73" s="122"/>
    </row>
    <row r="74" spans="2:6" x14ac:dyDescent="0.35">
      <c r="B74" s="122"/>
      <c r="C74" s="122"/>
    </row>
    <row r="75" spans="2:6" x14ac:dyDescent="0.35">
      <c r="B75" s="122"/>
      <c r="C75" s="122"/>
    </row>
    <row r="76" spans="2:6" x14ac:dyDescent="0.35">
      <c r="B76" s="122"/>
      <c r="C76" s="122"/>
    </row>
    <row r="77" spans="2:6" x14ac:dyDescent="0.35">
      <c r="B77" s="122"/>
      <c r="C77" s="122"/>
    </row>
    <row r="78" spans="2:6" x14ac:dyDescent="0.35">
      <c r="B78" s="122"/>
      <c r="C78" s="122"/>
    </row>
    <row r="79" spans="2:6" x14ac:dyDescent="0.35">
      <c r="B79" s="122"/>
      <c r="C79" s="122"/>
    </row>
    <row r="80" spans="2:6" x14ac:dyDescent="0.35">
      <c r="B80" s="122"/>
      <c r="C80" s="122"/>
    </row>
    <row r="81" spans="2:3" x14ac:dyDescent="0.35">
      <c r="B81" s="122"/>
      <c r="C81" s="122"/>
    </row>
    <row r="82" spans="2:3" x14ac:dyDescent="0.35">
      <c r="B82" s="122"/>
      <c r="C82" s="122"/>
    </row>
    <row r="83" spans="2:3" x14ac:dyDescent="0.35">
      <c r="B83" s="122"/>
      <c r="C83" s="122"/>
    </row>
    <row r="84" spans="2:3" x14ac:dyDescent="0.35">
      <c r="B84" s="122"/>
      <c r="C84" s="122"/>
    </row>
    <row r="85" spans="2:3" x14ac:dyDescent="0.35">
      <c r="B85" s="122"/>
      <c r="C85" s="122"/>
    </row>
    <row r="86" spans="2:3" x14ac:dyDescent="0.35">
      <c r="B86" s="122"/>
      <c r="C86" s="122"/>
    </row>
    <row r="87" spans="2:3" x14ac:dyDescent="0.35">
      <c r="B87" s="122"/>
      <c r="C87" s="122"/>
    </row>
    <row r="88" spans="2:3" x14ac:dyDescent="0.35">
      <c r="B88" s="122"/>
      <c r="C88" s="122"/>
    </row>
    <row r="89" spans="2:3" x14ac:dyDescent="0.35">
      <c r="B89" s="122"/>
      <c r="C89" s="122"/>
    </row>
    <row r="90" spans="2:3" x14ac:dyDescent="0.35">
      <c r="B90" s="122"/>
      <c r="C90" s="122"/>
    </row>
    <row r="91" spans="2:3" x14ac:dyDescent="0.35">
      <c r="B91" s="122"/>
      <c r="C91" s="122"/>
    </row>
    <row r="92" spans="2:3" x14ac:dyDescent="0.35">
      <c r="B92" s="122"/>
      <c r="C92" s="122"/>
    </row>
    <row r="93" spans="2:3" x14ac:dyDescent="0.35">
      <c r="B93" s="122"/>
      <c r="C93" s="122"/>
    </row>
    <row r="94" spans="2:3" x14ac:dyDescent="0.35">
      <c r="B94" s="122"/>
      <c r="C94" s="122"/>
    </row>
    <row r="95" spans="2:3" x14ac:dyDescent="0.35">
      <c r="B95" s="122"/>
      <c r="C95" s="122"/>
    </row>
    <row r="96" spans="2:3" x14ac:dyDescent="0.35">
      <c r="B96" s="122"/>
      <c r="C96" s="122"/>
    </row>
    <row r="97" spans="2:3" x14ac:dyDescent="0.35">
      <c r="B97" s="122"/>
      <c r="C97" s="122"/>
    </row>
    <row r="98" spans="2:3" x14ac:dyDescent="0.35">
      <c r="B98" s="122"/>
      <c r="C98" s="122"/>
    </row>
    <row r="99" spans="2:3" x14ac:dyDescent="0.35">
      <c r="B99" s="122"/>
      <c r="C99" s="122"/>
    </row>
    <row r="100" spans="2:3" x14ac:dyDescent="0.35">
      <c r="B100" s="122"/>
      <c r="C100" s="122"/>
    </row>
    <row r="101" spans="2:3" x14ac:dyDescent="0.35">
      <c r="B101" s="122"/>
      <c r="C101" s="122"/>
    </row>
    <row r="102" spans="2:3" x14ac:dyDescent="0.35">
      <c r="B102" s="122"/>
      <c r="C102" s="122"/>
    </row>
    <row r="103" spans="2:3" x14ac:dyDescent="0.35">
      <c r="B103" s="122"/>
      <c r="C103" s="122"/>
    </row>
    <row r="104" spans="2:3" x14ac:dyDescent="0.35">
      <c r="B104" s="122"/>
      <c r="C104" s="122"/>
    </row>
    <row r="105" spans="2:3" x14ac:dyDescent="0.35">
      <c r="B105" s="122"/>
      <c r="C105" s="122"/>
    </row>
  </sheetData>
  <mergeCells count="1">
    <mergeCell ref="B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Todd Swamp</vt:lpstr>
      <vt:lpstr>Sheet2</vt:lpstr>
      <vt:lpstr>'Todd Swamp'!Print_Area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Terracon Consultants, Inc.</dc:creator>
  <cp:lastModifiedBy>Fugate, Kara</cp:lastModifiedBy>
  <cp:lastPrinted>2024-04-02T16:20:31Z</cp:lastPrinted>
  <dcterms:created xsi:type="dcterms:W3CDTF">2015-07-16T12:07:38Z</dcterms:created>
  <dcterms:modified xsi:type="dcterms:W3CDTF">2024-05-21T15:22:24Z</dcterms:modified>
</cp:coreProperties>
</file>