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F-31-2190\Documents\"/>
    </mc:Choice>
  </mc:AlternateContent>
  <bookViews>
    <workbookView xWindow="0" yWindow="0" windowWidth="15360" windowHeight="7755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52511"/>
</workbook>
</file>

<file path=xl/calcChain.xml><?xml version="1.0" encoding="utf-8"?>
<calcChain xmlns="http://schemas.openxmlformats.org/spreadsheetml/2006/main">
  <c r="U13" i="2" l="1"/>
  <c r="G8" i="2"/>
  <c r="G7" i="2"/>
  <c r="G6" i="2"/>
  <c r="G5" i="2"/>
  <c r="L8" i="1"/>
  <c r="L9" i="1"/>
  <c r="H17" i="1"/>
  <c r="J17" i="1"/>
  <c r="H18" i="1"/>
  <c r="K18" i="1" s="1"/>
  <c r="K18" i="3" s="1"/>
  <c r="J18" i="1"/>
  <c r="L18" i="1"/>
  <c r="L18" i="3" s="1"/>
  <c r="H19" i="1"/>
  <c r="I19" i="1" s="1"/>
  <c r="I19" i="3" s="1"/>
  <c r="J19" i="1"/>
  <c r="H20" i="1"/>
  <c r="J20" i="1"/>
  <c r="J20" i="3"/>
  <c r="H21" i="1"/>
  <c r="I21" i="1" s="1"/>
  <c r="I21" i="3" s="1"/>
  <c r="J21" i="1"/>
  <c r="H22" i="1"/>
  <c r="K22" i="1" s="1"/>
  <c r="H22" i="3"/>
  <c r="J22" i="1"/>
  <c r="J22" i="3"/>
  <c r="H23" i="1"/>
  <c r="H23" i="3" s="1"/>
  <c r="I23" i="1"/>
  <c r="J23" i="1"/>
  <c r="H24" i="1"/>
  <c r="J24" i="1"/>
  <c r="L24" i="1"/>
  <c r="L24" i="3" s="1"/>
  <c r="H25" i="1"/>
  <c r="J25" i="1"/>
  <c r="H26" i="3"/>
  <c r="L26" i="3"/>
  <c r="H27" i="3"/>
  <c r="I29" i="3"/>
  <c r="K29" i="3"/>
  <c r="H16" i="1"/>
  <c r="J16" i="1"/>
  <c r="L16" i="1" s="1"/>
  <c r="L16" i="3" s="1"/>
  <c r="L25" i="1"/>
  <c r="L25" i="3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J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J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L30" i="3"/>
  <c r="J30" i="3"/>
  <c r="J23" i="3"/>
  <c r="L23" i="1"/>
  <c r="L23" i="3" s="1"/>
  <c r="L17" i="1"/>
  <c r="L17" i="3" s="1"/>
  <c r="J17" i="3"/>
  <c r="L29" i="3"/>
  <c r="J29" i="3"/>
  <c r="J16" i="3"/>
  <c r="L20" i="1"/>
  <c r="L20" i="3" s="1"/>
  <c r="M29" i="3"/>
  <c r="H29" i="3"/>
  <c r="J24" i="3"/>
  <c r="L22" i="1"/>
  <c r="L22" i="3"/>
  <c r="I22" i="1"/>
  <c r="I22" i="3" s="1"/>
  <c r="H19" i="3"/>
  <c r="K21" i="1"/>
  <c r="M18" i="1"/>
  <c r="M18" i="3" s="1"/>
  <c r="I27" i="3" l="1"/>
  <c r="J26" i="3"/>
  <c r="M26" i="3"/>
  <c r="H18" i="3"/>
  <c r="H21" i="3"/>
  <c r="K22" i="3"/>
  <c r="M22" i="1"/>
  <c r="M22" i="3" s="1"/>
  <c r="K26" i="3"/>
  <c r="I26" i="3"/>
  <c r="K23" i="1"/>
  <c r="M23" i="1" s="1"/>
  <c r="M23" i="3" s="1"/>
  <c r="F16" i="1"/>
  <c r="F16" i="3" s="1"/>
  <c r="G28" i="3"/>
  <c r="M30" i="3"/>
  <c r="G30" i="3"/>
  <c r="G22" i="1"/>
  <c r="G22" i="3" s="1"/>
  <c r="G19" i="1"/>
  <c r="G19" i="3" s="1"/>
  <c r="G25" i="1"/>
  <c r="G25" i="3" s="1"/>
  <c r="G18" i="1"/>
  <c r="G18" i="3" s="1"/>
  <c r="G23" i="1"/>
  <c r="G23" i="3" s="1"/>
  <c r="G20" i="1"/>
  <c r="G20" i="3" s="1"/>
  <c r="G27" i="3"/>
  <c r="G24" i="1"/>
  <c r="G24" i="3" s="1"/>
  <c r="G26" i="3"/>
  <c r="G16" i="1"/>
  <c r="G16" i="3" s="1"/>
  <c r="F23" i="1"/>
  <c r="O23" i="1" s="1"/>
  <c r="F25" i="1"/>
  <c r="F25" i="3" s="1"/>
  <c r="F18" i="1"/>
  <c r="G17" i="1"/>
  <c r="G17" i="3" s="1"/>
  <c r="F29" i="3"/>
  <c r="G21" i="1"/>
  <c r="G21" i="3" s="1"/>
  <c r="K21" i="3"/>
  <c r="M21" i="1"/>
  <c r="M21" i="3" s="1"/>
  <c r="H16" i="3"/>
  <c r="I16" i="1"/>
  <c r="I17" i="1"/>
  <c r="I17" i="3" s="1"/>
  <c r="K17" i="1"/>
  <c r="K28" i="3"/>
  <c r="M28" i="3"/>
  <c r="I20" i="1"/>
  <c r="I20" i="3" s="1"/>
  <c r="H20" i="3"/>
  <c r="H30" i="3"/>
  <c r="I30" i="3"/>
  <c r="I23" i="3"/>
  <c r="K20" i="1"/>
  <c r="I18" i="1"/>
  <c r="H17" i="3"/>
  <c r="K16" i="1"/>
  <c r="M16" i="1" s="1"/>
  <c r="M16" i="3" s="1"/>
  <c r="H28" i="3"/>
  <c r="K19" i="1"/>
  <c r="K30" i="3"/>
  <c r="L27" i="3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1" i="1"/>
  <c r="F24" i="1"/>
  <c r="F17" i="1"/>
  <c r="F19" i="1"/>
  <c r="G29" i="3"/>
  <c r="J28" i="3"/>
  <c r="L28" i="3"/>
  <c r="H25" i="3"/>
  <c r="K25" i="1"/>
  <c r="I25" i="1"/>
  <c r="I25" i="3" s="1"/>
  <c r="K16" i="3" l="1"/>
  <c r="K23" i="3"/>
  <c r="Z28" i="3"/>
  <c r="P16" i="1"/>
  <c r="Z16" i="1" s="1"/>
  <c r="Z16" i="3" s="1"/>
  <c r="N17" i="1"/>
  <c r="P23" i="1"/>
  <c r="Z23" i="1" s="1"/>
  <c r="Z23" i="3" s="1"/>
  <c r="F28" i="3"/>
  <c r="F23" i="3"/>
  <c r="N23" i="1"/>
  <c r="N23" i="3" s="1"/>
  <c r="Q29" i="3"/>
  <c r="P25" i="1"/>
  <c r="P25" i="3" s="1"/>
  <c r="N21" i="1"/>
  <c r="P18" i="1"/>
  <c r="F18" i="3"/>
  <c r="N19" i="1"/>
  <c r="R19" i="1" s="1"/>
  <c r="R19" i="3" s="1"/>
  <c r="N29" i="3"/>
  <c r="N26" i="3"/>
  <c r="K19" i="3"/>
  <c r="M19" i="1"/>
  <c r="M19" i="3" s="1"/>
  <c r="O16" i="1"/>
  <c r="I16" i="3"/>
  <c r="N24" i="1"/>
  <c r="N16" i="1"/>
  <c r="R16" i="1" s="1"/>
  <c r="R16" i="3" s="1"/>
  <c r="K17" i="3"/>
  <c r="M17" i="1"/>
  <c r="M17" i="3" s="1"/>
  <c r="I28" i="3"/>
  <c r="I18" i="3"/>
  <c r="O18" i="1"/>
  <c r="N18" i="1"/>
  <c r="M20" i="1"/>
  <c r="M20" i="3" s="1"/>
  <c r="K20" i="3"/>
  <c r="M25" i="1"/>
  <c r="M25" i="3" s="1"/>
  <c r="K25" i="3"/>
  <c r="P19" i="1"/>
  <c r="F19" i="3"/>
  <c r="O19" i="1"/>
  <c r="P24" i="1"/>
  <c r="F24" i="3"/>
  <c r="F22" i="3"/>
  <c r="N22" i="1"/>
  <c r="O22" i="1"/>
  <c r="P22" i="1"/>
  <c r="M27" i="3"/>
  <c r="K27" i="3"/>
  <c r="O23" i="3"/>
  <c r="Q23" i="1"/>
  <c r="Q23" i="3" s="1"/>
  <c r="N25" i="1"/>
  <c r="S29" i="3"/>
  <c r="F27" i="3"/>
  <c r="F21" i="3"/>
  <c r="P21" i="1"/>
  <c r="O21" i="1"/>
  <c r="K24" i="3"/>
  <c r="M24" i="1"/>
  <c r="M24" i="3" s="1"/>
  <c r="F30" i="3"/>
  <c r="F26" i="3"/>
  <c r="O29" i="3"/>
  <c r="P17" i="1"/>
  <c r="F17" i="3"/>
  <c r="O17" i="1"/>
  <c r="F20" i="3"/>
  <c r="N20" i="1"/>
  <c r="P20" i="1"/>
  <c r="Z29" i="3"/>
  <c r="P29" i="3"/>
  <c r="R17" i="1" l="1"/>
  <c r="R17" i="3" s="1"/>
  <c r="X23" i="1"/>
  <c r="Y23" i="1" s="1"/>
  <c r="P28" i="3"/>
  <c r="V17" i="1"/>
  <c r="V17" i="3" s="1"/>
  <c r="U17" i="1"/>
  <c r="U17" i="3" s="1"/>
  <c r="P16" i="3"/>
  <c r="R28" i="3"/>
  <c r="V28" i="3"/>
  <c r="S28" i="3"/>
  <c r="N16" i="3"/>
  <c r="S17" i="1"/>
  <c r="S17" i="3" s="1"/>
  <c r="N17" i="3"/>
  <c r="T17" i="1"/>
  <c r="T17" i="3" s="1"/>
  <c r="V19" i="1"/>
  <c r="V19" i="3" s="1"/>
  <c r="P23" i="3"/>
  <c r="N19" i="3"/>
  <c r="U16" i="1"/>
  <c r="U16" i="3" s="1"/>
  <c r="U19" i="1"/>
  <c r="U19" i="3" s="1"/>
  <c r="S23" i="1"/>
  <c r="S23" i="3" s="1"/>
  <c r="W23" i="1"/>
  <c r="W23" i="3" s="1"/>
  <c r="S16" i="1"/>
  <c r="S16" i="3" s="1"/>
  <c r="R26" i="3"/>
  <c r="T23" i="1"/>
  <c r="T23" i="3" s="1"/>
  <c r="Z25" i="1"/>
  <c r="Z25" i="3" s="1"/>
  <c r="U21" i="1"/>
  <c r="U21" i="3" s="1"/>
  <c r="U23" i="1"/>
  <c r="AB23" i="1" s="1"/>
  <c r="AB23" i="3" s="1"/>
  <c r="V21" i="1"/>
  <c r="V21" i="3" s="1"/>
  <c r="S19" i="1"/>
  <c r="S19" i="3" s="1"/>
  <c r="R23" i="1"/>
  <c r="R23" i="3" s="1"/>
  <c r="V16" i="1"/>
  <c r="V16" i="3" s="1"/>
  <c r="R21" i="1"/>
  <c r="R21" i="3" s="1"/>
  <c r="V23" i="1"/>
  <c r="V23" i="3" s="1"/>
  <c r="AB26" i="3"/>
  <c r="N21" i="3"/>
  <c r="V26" i="3"/>
  <c r="V29" i="3"/>
  <c r="T19" i="1"/>
  <c r="AA19" i="1" s="1"/>
  <c r="AA19" i="3" s="1"/>
  <c r="AB29" i="3"/>
  <c r="Z18" i="1"/>
  <c r="Z18" i="3" s="1"/>
  <c r="P18" i="3"/>
  <c r="U24" i="1"/>
  <c r="AB24" i="1" s="1"/>
  <c r="AB24" i="3" s="1"/>
  <c r="R29" i="3"/>
  <c r="AA29" i="3"/>
  <c r="O28" i="3"/>
  <c r="O20" i="1"/>
  <c r="O20" i="3" s="1"/>
  <c r="N24" i="3"/>
  <c r="O25" i="1"/>
  <c r="Q25" i="1" s="1"/>
  <c r="Q25" i="3" s="1"/>
  <c r="R24" i="1"/>
  <c r="R24" i="3" s="1"/>
  <c r="O18" i="3"/>
  <c r="Q18" i="1"/>
  <c r="Q18" i="3" s="1"/>
  <c r="X18" i="1"/>
  <c r="Q16" i="1"/>
  <c r="Q16" i="3" s="1"/>
  <c r="O16" i="3"/>
  <c r="X16" i="1"/>
  <c r="T16" i="1"/>
  <c r="T16" i="3" s="1"/>
  <c r="U18" i="1"/>
  <c r="S18" i="1"/>
  <c r="S18" i="3" s="1"/>
  <c r="R18" i="1"/>
  <c r="R18" i="3" s="1"/>
  <c r="N18" i="3"/>
  <c r="T18" i="1"/>
  <c r="V18" i="1"/>
  <c r="V18" i="3" s="1"/>
  <c r="N28" i="3"/>
  <c r="X29" i="3"/>
  <c r="P26" i="3"/>
  <c r="Z26" i="3"/>
  <c r="Q30" i="3"/>
  <c r="O30" i="3"/>
  <c r="O21" i="3"/>
  <c r="X21" i="1"/>
  <c r="Q21" i="1"/>
  <c r="Q21" i="3" s="1"/>
  <c r="Q27" i="3"/>
  <c r="O27" i="3"/>
  <c r="T21" i="1"/>
  <c r="W29" i="3"/>
  <c r="R25" i="1"/>
  <c r="R25" i="3" s="1"/>
  <c r="N25" i="3"/>
  <c r="U25" i="1"/>
  <c r="X19" i="1"/>
  <c r="O19" i="3"/>
  <c r="Q19" i="1"/>
  <c r="Q19" i="3" s="1"/>
  <c r="O26" i="3"/>
  <c r="Q26" i="3"/>
  <c r="Z21" i="1"/>
  <c r="Z21" i="3" s="1"/>
  <c r="P21" i="3"/>
  <c r="Z22" i="1"/>
  <c r="Z22" i="3" s="1"/>
  <c r="P22" i="3"/>
  <c r="N20" i="3"/>
  <c r="R20" i="1"/>
  <c r="R20" i="3" s="1"/>
  <c r="U20" i="1"/>
  <c r="S26" i="3"/>
  <c r="V27" i="3"/>
  <c r="R27" i="3"/>
  <c r="N27" i="3"/>
  <c r="S27" i="3"/>
  <c r="O22" i="3"/>
  <c r="Q22" i="1"/>
  <c r="Q22" i="3" s="1"/>
  <c r="X22" i="1"/>
  <c r="O24" i="1"/>
  <c r="V24" i="1" s="1"/>
  <c r="V24" i="3" s="1"/>
  <c r="P19" i="3"/>
  <c r="Z19" i="1"/>
  <c r="Z19" i="3" s="1"/>
  <c r="Z17" i="1"/>
  <c r="Z17" i="3" s="1"/>
  <c r="P17" i="3"/>
  <c r="Z20" i="1"/>
  <c r="Z20" i="3" s="1"/>
  <c r="P20" i="3"/>
  <c r="Q17" i="1"/>
  <c r="Q17" i="3" s="1"/>
  <c r="O17" i="3"/>
  <c r="X17" i="1"/>
  <c r="S30" i="3"/>
  <c r="N30" i="3"/>
  <c r="R30" i="3"/>
  <c r="V30" i="3"/>
  <c r="P30" i="3"/>
  <c r="Z30" i="3"/>
  <c r="Z27" i="3"/>
  <c r="P27" i="3"/>
  <c r="S21" i="1"/>
  <c r="S21" i="3" s="1"/>
  <c r="N22" i="3"/>
  <c r="W22" i="1"/>
  <c r="W22" i="3" s="1"/>
  <c r="R22" i="1"/>
  <c r="R22" i="3" s="1"/>
  <c r="V22" i="1"/>
  <c r="V22" i="3" s="1"/>
  <c r="U22" i="1"/>
  <c r="T22" i="1"/>
  <c r="S22" i="1"/>
  <c r="S22" i="3" s="1"/>
  <c r="P24" i="3"/>
  <c r="Z24" i="1"/>
  <c r="Z24" i="3" s="1"/>
  <c r="V25" i="1" l="1"/>
  <c r="V25" i="3" s="1"/>
  <c r="W25" i="1"/>
  <c r="W25" i="3" s="1"/>
  <c r="V20" i="1"/>
  <c r="V20" i="3" s="1"/>
  <c r="X23" i="3"/>
  <c r="AB17" i="1"/>
  <c r="AB17" i="3" s="1"/>
  <c r="W19" i="1"/>
  <c r="W19" i="3" s="1"/>
  <c r="W21" i="1"/>
  <c r="W21" i="3" s="1"/>
  <c r="W24" i="1"/>
  <c r="W24" i="3" s="1"/>
  <c r="AB19" i="1"/>
  <c r="AB19" i="3" s="1"/>
  <c r="AA17" i="1"/>
  <c r="AA17" i="3" s="1"/>
  <c r="W27" i="3"/>
  <c r="U24" i="3"/>
  <c r="W18" i="1"/>
  <c r="W18" i="3" s="1"/>
  <c r="W16" i="1"/>
  <c r="W16" i="3" s="1"/>
  <c r="AA23" i="1"/>
  <c r="AA23" i="3" s="1"/>
  <c r="AB16" i="1"/>
  <c r="AB16" i="3" s="1"/>
  <c r="Q20" i="1"/>
  <c r="AB21" i="1"/>
  <c r="AB21" i="3" s="1"/>
  <c r="W26" i="3"/>
  <c r="U23" i="3"/>
  <c r="AA16" i="1"/>
  <c r="AA16" i="3" s="1"/>
  <c r="T29" i="3"/>
  <c r="X25" i="1"/>
  <c r="X25" i="3" s="1"/>
  <c r="S25" i="1"/>
  <c r="S25" i="3" s="1"/>
  <c r="U26" i="3"/>
  <c r="W30" i="3"/>
  <c r="S20" i="1"/>
  <c r="S20" i="3" s="1"/>
  <c r="T20" i="1"/>
  <c r="AA20" i="1" s="1"/>
  <c r="AA20" i="3" s="1"/>
  <c r="T19" i="3"/>
  <c r="T25" i="1"/>
  <c r="AA25" i="1" s="1"/>
  <c r="AA25" i="3" s="1"/>
  <c r="O25" i="3"/>
  <c r="U29" i="3"/>
  <c r="X20" i="1"/>
  <c r="X20" i="3" s="1"/>
  <c r="AA28" i="3"/>
  <c r="T28" i="3"/>
  <c r="X16" i="3"/>
  <c r="Y16" i="1"/>
  <c r="W28" i="3"/>
  <c r="Q28" i="3"/>
  <c r="AB28" i="3"/>
  <c r="U28" i="3"/>
  <c r="T18" i="3"/>
  <c r="AA18" i="1"/>
  <c r="AA18" i="3" s="1"/>
  <c r="X28" i="3"/>
  <c r="AB18" i="1"/>
  <c r="AB18" i="3" s="1"/>
  <c r="U18" i="3"/>
  <c r="Y18" i="1"/>
  <c r="X18" i="3"/>
  <c r="Y23" i="3"/>
  <c r="AC23" i="1"/>
  <c r="AC23" i="3" s="1"/>
  <c r="T22" i="3"/>
  <c r="AA22" i="1"/>
  <c r="AA22" i="3" s="1"/>
  <c r="U30" i="3"/>
  <c r="AB30" i="3"/>
  <c r="T27" i="3"/>
  <c r="AA27" i="3"/>
  <c r="U20" i="3"/>
  <c r="AB20" i="1"/>
  <c r="AB20" i="3" s="1"/>
  <c r="W17" i="1"/>
  <c r="W17" i="3" s="1"/>
  <c r="AB25" i="1"/>
  <c r="AB25" i="3" s="1"/>
  <c r="U25" i="3"/>
  <c r="AB22" i="1"/>
  <c r="AB22" i="3" s="1"/>
  <c r="U22" i="3"/>
  <c r="AA26" i="3"/>
  <c r="T26" i="3"/>
  <c r="X17" i="3"/>
  <c r="Y17" i="1"/>
  <c r="X26" i="3"/>
  <c r="X27" i="3"/>
  <c r="X30" i="3"/>
  <c r="T30" i="3"/>
  <c r="AA30" i="3"/>
  <c r="Q24" i="1"/>
  <c r="Q24" i="3" s="1"/>
  <c r="O24" i="3"/>
  <c r="X24" i="1"/>
  <c r="S24" i="1"/>
  <c r="S24" i="3" s="1"/>
  <c r="T24" i="1"/>
  <c r="AB27" i="3"/>
  <c r="U27" i="3"/>
  <c r="T21" i="3"/>
  <c r="AA21" i="1"/>
  <c r="AA21" i="3" s="1"/>
  <c r="X22" i="3"/>
  <c r="Y22" i="1"/>
  <c r="Y19" i="1"/>
  <c r="X19" i="3"/>
  <c r="Y21" i="1"/>
  <c r="X21" i="3"/>
  <c r="AC29" i="3"/>
  <c r="Y29" i="3"/>
  <c r="Q20" i="3" l="1"/>
  <c r="W20" i="1"/>
  <c r="W20" i="3" s="1"/>
  <c r="Y20" i="1"/>
  <c r="Y20" i="3" s="1"/>
  <c r="Y25" i="1"/>
  <c r="Y25" i="3" s="1"/>
  <c r="T20" i="3"/>
  <c r="T25" i="3"/>
  <c r="AC28" i="3"/>
  <c r="Y28" i="3"/>
  <c r="Y16" i="3"/>
  <c r="AC16" i="1"/>
  <c r="AC16" i="3" s="1"/>
  <c r="AC18" i="1"/>
  <c r="AC18" i="3" s="1"/>
  <c r="Y18" i="3"/>
  <c r="Y24" i="1"/>
  <c r="X24" i="3"/>
  <c r="AC19" i="1"/>
  <c r="AC19" i="3" s="1"/>
  <c r="Y19" i="3"/>
  <c r="AC30" i="3"/>
  <c r="Y30" i="3"/>
  <c r="AC17" i="1"/>
  <c r="AC17" i="3" s="1"/>
  <c r="Y17" i="3"/>
  <c r="Y22" i="3"/>
  <c r="AC22" i="1"/>
  <c r="AC22" i="3" s="1"/>
  <c r="AA24" i="1"/>
  <c r="AA24" i="3" s="1"/>
  <c r="T24" i="3"/>
  <c r="Y26" i="3"/>
  <c r="AC26" i="3"/>
  <c r="AC21" i="1"/>
  <c r="AC21" i="3" s="1"/>
  <c r="Y21" i="3"/>
  <c r="AC27" i="3"/>
  <c r="Y27" i="3"/>
  <c r="AC25" i="1" l="1"/>
  <c r="AC25" i="3" s="1"/>
  <c r="AC20" i="1"/>
  <c r="AC20" i="3" s="1"/>
  <c r="Y24" i="3"/>
  <c r="AC24" i="1"/>
  <c r="AC24" i="3" s="1"/>
</calcChain>
</file>

<file path=xl/comments1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<sst xmlns="http://schemas.openxmlformats.org/spreadsheetml/2006/main" count="136" uniqueCount="65">
  <si>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</si>
  <si>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</si>
  <si>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</si>
  <si>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</si>
  <si>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</si>
  <si>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</si>
  <si>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</si>
  <si>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</si>
  <si>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</rPr>
      <t>A=</t>
    </r>
  </si>
  <si>
    <r>
      <t>D</t>
    </r>
    <r>
      <rPr>
        <sz val="10"/>
        <rFont val="Arial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</si>
  <si>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</si>
  <si>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</si>
  <si>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</si>
  <si>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</si>
  <si>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</si>
  <si>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</si>
  <si>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</si>
  <si>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</si>
  <si>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</si>
  <si>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</si>
  <si>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</si>
  <si>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</si>
  <si>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</si>
  <si>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</si>
  <si>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</si>
  <si>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</si>
  <si>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</si>
  <si>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</si>
  <si>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</si>
  <si>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</si>
  <si>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</si>
  <si>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</si>
  <si>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</si>
  <si>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</si>
  <si>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</si>
  <si>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</si>
  <si>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</si>
  <si>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</si>
  <si>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</si>
  <si>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</si>
  <si>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</si>
  <si>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</si>
  <si>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</si>
  <si>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</si>
  <si>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</si>
  <si>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</si>
  <si>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</si>
  <si>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</si>
  <si>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</si>
  <si>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</si>
  <si>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</si>
  <si>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</si>
  <si>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</si>
  <si>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</si>
  <si>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</si>
  <si>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</si>
  <si>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</si>
  <si>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</si>
  <si>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</si>
  <si>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</si>
  <si>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</si>
  <si>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Berkeley County, SC</t>
  </si>
  <si>
    <t>Volvo Interchange</t>
  </si>
  <si>
    <t>1413-15-114</t>
  </si>
  <si>
    <t>ID-4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</si>
</sst>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</font>
    <font>
      <b/>
      <sz val="8"/>
      <color indexed="81"/>
      <name val="Tahoma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Entry'!$N$16:$N$125</c:f>
              <c:numCache>
                <c:formatCode>0.0</c:formatCode>
                <c:ptCount val="110"/>
                <c:pt idx="0">
                  <c:v>267.49315068493098</c:v>
                </c:pt>
                <c:pt idx="1">
                  <c:v>-1488.6404494381804</c:v>
                </c:pt>
                <c:pt idx="2">
                  <c:v>4.8751529987760076</c:v>
                </c:pt>
                <c:pt idx="3">
                  <c:v>1.5617566331198545</c:v>
                </c:pt>
                <c:pt idx="4">
                  <c:v>2.3310090424317118</c:v>
                </c:pt>
                <c:pt idx="5">
                  <c:v>2.0447971569730603</c:v>
                </c:pt>
                <c:pt idx="6">
                  <c:v>0.91106194867357404</c:v>
                </c:pt>
                <c:pt idx="7">
                  <c:v>4.8231867319266932</c:v>
                </c:pt>
                <c:pt idx="8">
                  <c:v>2.8604508866688358</c:v>
                </c:pt>
                <c:pt idx="9">
                  <c:v>0.94447468969299009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1696"/>
        <c:axId val="195862088"/>
      </c:scatterChart>
      <c:valAx>
        <c:axId val="195861696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2088"/>
        <c:crosses val="autoZero"/>
        <c:crossBetween val="midCat"/>
      </c:valAx>
      <c:valAx>
        <c:axId val="19586208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16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Entry'!$AC$16:$AC$125</c:f>
              <c:numCache>
                <c:formatCode>0.0</c:formatCode>
                <c:ptCount val="110"/>
                <c:pt idx="0">
                  <c:v>3244.3424959313752</c:v>
                </c:pt>
                <c:pt idx="1">
                  <c:v>0</c:v>
                </c:pt>
                <c:pt idx="2">
                  <c:v>371.85510129709513</c:v>
                </c:pt>
                <c:pt idx="3">
                  <c:v>530.80001464845543</c:v>
                </c:pt>
                <c:pt idx="4">
                  <c:v>1184.7388001660845</c:v>
                </c:pt>
                <c:pt idx="5">
                  <c:v>1661.8421790052275</c:v>
                </c:pt>
                <c:pt idx="6">
                  <c:v>1091.1287934378713</c:v>
                </c:pt>
                <c:pt idx="7">
                  <c:v>1692.7636442178275</c:v>
                </c:pt>
                <c:pt idx="8">
                  <c:v>1673.247106420366</c:v>
                </c:pt>
                <c:pt idx="9">
                  <c:v>334.02539753901215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2476.5428522204998</c:v>
                </c:pt>
                <c:pt idx="1">
                  <c:v>2400.4468973205003</c:v>
                </c:pt>
                <c:pt idx="2">
                  <c:v>216.49299169049996</c:v>
                </c:pt>
                <c:pt idx="3">
                  <c:v>216.49299169050008</c:v>
                </c:pt>
                <c:pt idx="4">
                  <c:v>444.78085639050011</c:v>
                </c:pt>
                <c:pt idx="5">
                  <c:v>566.5343842305</c:v>
                </c:pt>
                <c:pt idx="6">
                  <c:v>345.85611502049994</c:v>
                </c:pt>
                <c:pt idx="7">
                  <c:v>749.16467599049997</c:v>
                </c:pt>
                <c:pt idx="8">
                  <c:v>657.84953011049993</c:v>
                </c:pt>
                <c:pt idx="9">
                  <c:v>155.61622777049999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Entry'!$Z$16:$Z$125</c:f>
              <c:numCache>
                <c:formatCode>0.0</c:formatCode>
                <c:ptCount val="110"/>
                <c:pt idx="0">
                  <c:v>2476.5428522204998</c:v>
                </c:pt>
                <c:pt idx="1">
                  <c:v>2400.4468973205003</c:v>
                </c:pt>
                <c:pt idx="2">
                  <c:v>216.49299169049996</c:v>
                </c:pt>
                <c:pt idx="3">
                  <c:v>216.49299169050008</c:v>
                </c:pt>
                <c:pt idx="4">
                  <c:v>444.78085639050011</c:v>
                </c:pt>
                <c:pt idx="5">
                  <c:v>566.5343842305</c:v>
                </c:pt>
                <c:pt idx="6">
                  <c:v>345.85611502049994</c:v>
                </c:pt>
                <c:pt idx="7">
                  <c:v>749.16467599049997</c:v>
                </c:pt>
                <c:pt idx="8">
                  <c:v>657.84953011049993</c:v>
                </c:pt>
                <c:pt idx="9">
                  <c:v>155.61622777049999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2872"/>
        <c:axId val="195863264"/>
      </c:scatterChart>
      <c:valAx>
        <c:axId val="19586287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3264"/>
        <c:crosses val="autoZero"/>
        <c:crossBetween val="midCat"/>
      </c:valAx>
      <c:valAx>
        <c:axId val="195863264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8628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Entry'!$R$16:$R$125</c:f>
              <c:numCache>
                <c:formatCode>0.00</c:formatCode>
                <c:ptCount val="110"/>
                <c:pt idx="0">
                  <c:v>-1</c:v>
                </c:pt>
                <c:pt idx="1">
                  <c:v>-0.11263446492857307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10.165150900629795</c:v>
                </c:pt>
                <c:pt idx="7">
                  <c:v>-1</c:v>
                </c:pt>
                <c:pt idx="8">
                  <c:v>-1</c:v>
                </c:pt>
                <c:pt idx="9">
                  <c:v>3.5773647733348133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Entry'!$S$16:$S$125</c:f>
              <c:numCache>
                <c:formatCode>0.00</c:formatCode>
                <c:ptCount val="110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36.225220798254888</c:v>
                </c:pt>
                <c:pt idx="7">
                  <c:v>-1</c:v>
                </c:pt>
                <c:pt idx="8">
                  <c:v>-1</c:v>
                </c:pt>
                <c:pt idx="9">
                  <c:v>7.1034953268297274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4048"/>
        <c:axId val="195864440"/>
      </c:scatterChart>
      <c:valAx>
        <c:axId val="195864048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4440"/>
        <c:crosses val="autoZero"/>
        <c:crossBetween val="midCat"/>
      </c:valAx>
      <c:valAx>
        <c:axId val="19586444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8640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Entry'!$AA$16:$AA$125</c:f>
              <c:numCache>
                <c:formatCode>0</c:formatCode>
                <c:ptCount val="110"/>
                <c:pt idx="0">
                  <c:v>-99</c:v>
                </c:pt>
                <c:pt idx="1">
                  <c:v>0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2139.2043539222914</c:v>
                </c:pt>
                <c:pt idx="7">
                  <c:v>-99</c:v>
                </c:pt>
                <c:pt idx="8">
                  <c:v>-99</c:v>
                </c:pt>
                <c:pt idx="9">
                  <c:v>715.1244584452246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Entry'!$AB$16:$AB$125</c:f>
              <c:numCache>
                <c:formatCode>0</c:formatCode>
                <c:ptCount val="110"/>
                <c:pt idx="0">
                  <c:v>-99</c:v>
                </c:pt>
                <c:pt idx="1">
                  <c:v>-4.6470015000000675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1094.0018985000002</c:v>
                </c:pt>
                <c:pt idx="7">
                  <c:v>-99</c:v>
                </c:pt>
                <c:pt idx="8">
                  <c:v>-99</c:v>
                </c:pt>
                <c:pt idx="9">
                  <c:v>474.82664849999992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7104"/>
        <c:axId val="196827496"/>
      </c:scatterChart>
      <c:valAx>
        <c:axId val="19682710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827496"/>
        <c:crosses val="autoZero"/>
        <c:crossBetween val="midCat"/>
      </c:valAx>
      <c:valAx>
        <c:axId val="19682749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682710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Entry'!$V$16:$V$125</c:f>
              <c:numCache>
                <c:formatCode>0.0</c:formatCode>
                <c:ptCount val="110"/>
                <c:pt idx="0">
                  <c:v>33.5687333365425</c:v>
                </c:pt>
                <c:pt idx="1">
                  <c:v>-99</c:v>
                </c:pt>
                <c:pt idx="2">
                  <c:v>36.110328807125761</c:v>
                </c:pt>
                <c:pt idx="3">
                  <c:v>40.272824588533688</c:v>
                </c:pt>
                <c:pt idx="4">
                  <c:v>41.268863440161702</c:v>
                </c:pt>
                <c:pt idx="5">
                  <c:v>42.484364512048842</c:v>
                </c:pt>
                <c:pt idx="6">
                  <c:v>-99</c:v>
                </c:pt>
                <c:pt idx="7">
                  <c:v>39.219223527821548</c:v>
                </c:pt>
                <c:pt idx="8">
                  <c:v>40.706735891121497</c:v>
                </c:pt>
                <c:pt idx="9">
                  <c:v>-99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Entry'!$W$16:$W$125</c:f>
              <c:numCache>
                <c:formatCode>0.0</c:formatCode>
                <c:ptCount val="110"/>
                <c:pt idx="0">
                  <c:v>37.797824846753919</c:v>
                </c:pt>
                <c:pt idx="1">
                  <c:v>-99</c:v>
                </c:pt>
                <c:pt idx="2">
                  <c:v>39.169118270497378</c:v>
                </c:pt>
                <c:pt idx="3">
                  <c:v>41.210768325177924</c:v>
                </c:pt>
                <c:pt idx="4">
                  <c:v>41.700502864350618</c:v>
                </c:pt>
                <c:pt idx="5">
                  <c:v>42.312082393829378</c:v>
                </c:pt>
                <c:pt idx="6">
                  <c:v>-99</c:v>
                </c:pt>
                <c:pt idx="7">
                  <c:v>40.698595196213631</c:v>
                </c:pt>
                <c:pt idx="8">
                  <c:v>41.423180136981074</c:v>
                </c:pt>
                <c:pt idx="9">
                  <c:v>-99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9848"/>
        <c:axId val="196830240"/>
      </c:scatterChart>
      <c:valAx>
        <c:axId val="196829848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830240"/>
        <c:crosses val="autoZero"/>
        <c:crossBetween val="midCat"/>
        <c:majorUnit val="10"/>
        <c:minorUnit val="5"/>
      </c:valAx>
      <c:valAx>
        <c:axId val="19683024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6829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/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/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/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/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102"/>
  <sheetViews>
    <sheetView tabSelected="1" workbookViewId="0">
      <selection activeCell="D29" sqref="D29"/>
    </sheetView>
  </sheetViews>
  <sheetFormatPr defaultRowHeight="12.75" x14ac:dyDescent="0.2"/>
  <cols>
    <col min="3" max="3" width="10.7109375" customWidth="1"/>
    <col min="4" max="4" width="10.140625" bestFit="1" customWidth="1"/>
    <col min="23" max="23" width="8.5703125" bestFit="1" customWidth="1"/>
  </cols>
  <sheetData>
    <row r="2" spans="1:29" ht="18" x14ac:dyDescent="0.25">
      <c r="A2" s="1" t="s">
        <v>59</v>
      </c>
    </row>
    <row r="3" spans="1:29" x14ac:dyDescent="0.2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">
      <c r="C4" s="3" t="s">
        <v>0</v>
      </c>
      <c r="D4" s="4" t="s">
        <v>63</v>
      </c>
      <c r="J4" s="9" t="s">
        <v>8</v>
      </c>
      <c r="K4" s="11">
        <v>0.15</v>
      </c>
      <c r="L4" s="9" t="s">
        <v>8</v>
      </c>
      <c r="M4" s="11">
        <v>0.16</v>
      </c>
    </row>
    <row r="5" spans="1:29" x14ac:dyDescent="0.2">
      <c r="C5" s="3" t="s">
        <v>1</v>
      </c>
      <c r="D5" s="4" t="s">
        <v>62</v>
      </c>
      <c r="J5" s="9" t="s">
        <v>9</v>
      </c>
      <c r="K5" s="11">
        <v>0.5</v>
      </c>
      <c r="L5" s="9" t="s">
        <v>9</v>
      </c>
      <c r="M5" s="11">
        <v>0.5</v>
      </c>
    </row>
    <row r="6" spans="1:29" x14ac:dyDescent="0.2">
      <c r="C6" s="3" t="s">
        <v>2</v>
      </c>
      <c r="D6" s="4" t="s">
        <v>61</v>
      </c>
    </row>
    <row r="7" spans="1:29" x14ac:dyDescent="0.2">
      <c r="C7" s="3" t="s">
        <v>3</v>
      </c>
      <c r="D7" s="5">
        <v>42299</v>
      </c>
      <c r="K7" t="s">
        <v>7</v>
      </c>
    </row>
    <row r="8" spans="1:29" x14ac:dyDescent="0.2">
      <c r="C8" s="3" t="s">
        <v>4</v>
      </c>
      <c r="D8" s="6" t="s">
        <v>64</v>
      </c>
      <c r="K8" s="9" t="s">
        <v>8</v>
      </c>
      <c r="L8" s="12">
        <f>(K4+M4)/2</f>
        <v>0.155</v>
      </c>
    </row>
    <row r="9" spans="1:29" x14ac:dyDescent="0.2">
      <c r="C9" s="3" t="s">
        <v>58</v>
      </c>
      <c r="D9" s="4">
        <v>4</v>
      </c>
      <c r="K9" s="9" t="s">
        <v>9</v>
      </c>
      <c r="L9" s="12">
        <f>(K5+M5)/2</f>
        <v>0.5</v>
      </c>
    </row>
    <row r="10" spans="1:29" x14ac:dyDescent="0.2">
      <c r="C10" s="3" t="s">
        <v>23</v>
      </c>
      <c r="D10" s="4">
        <v>105</v>
      </c>
      <c r="E10" s="7"/>
      <c r="H10" s="8" t="s">
        <v>41</v>
      </c>
      <c r="I10" s="24">
        <v>10</v>
      </c>
      <c r="J10" t="s">
        <v>42</v>
      </c>
    </row>
    <row r="11" spans="1:29" x14ac:dyDescent="0.2">
      <c r="C11" s="3" t="s">
        <v>24</v>
      </c>
      <c r="D11" s="4">
        <v>62.4</v>
      </c>
    </row>
    <row r="14" spans="1:29" ht="15.75" x14ac:dyDescent="0.3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B16" s="11">
        <v>1</v>
      </c>
      <c r="C16" s="11">
        <v>1.6</v>
      </c>
      <c r="D16" s="11">
        <v>34.799999999999997</v>
      </c>
      <c r="E16" s="17"/>
      <c r="F16" s="13">
        <f>1.05*(C16-$O$3+$L$8)-0.05*(D16-$O$3-$L$9)</f>
        <v>0.12775000000000025</v>
      </c>
      <c r="G16" s="13">
        <f>D16-$O$3-$L$9</f>
        <v>34.299999999999997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105</v>
      </c>
      <c r="K16" s="10">
        <f>J16-H16</f>
        <v>105</v>
      </c>
      <c r="L16" s="13">
        <f>J16/2088.54</f>
        <v>5.0274354333649345E-2</v>
      </c>
      <c r="M16" s="13">
        <f>K16/2088.54</f>
        <v>5.0274354333649345E-2</v>
      </c>
      <c r="N16" s="15">
        <f>(G16-F16)/(F16-I16)</f>
        <v>267.49315068493098</v>
      </c>
      <c r="O16" s="15">
        <f>(F16-I16)/M16</f>
        <v>2.5410570000000048</v>
      </c>
      <c r="P16" s="13">
        <f t="shared" ref="P16:P30" si="3">IF(F16&gt;G16,-1,34.7*(G16-F16))</f>
        <v>1185.777075</v>
      </c>
      <c r="Q16" s="13">
        <f t="shared" ref="Q16:Q30" si="4">IF(O16&lt;0,-1,(O16/1.5)^0.47-0.6)</f>
        <v>0.6811320014101313</v>
      </c>
      <c r="R16" s="13">
        <f t="shared" ref="R16:R30" si="5">IF(N16&lt;1.2,0.509*(F16-I16)/M16,-1)</f>
        <v>-1</v>
      </c>
      <c r="S16" s="13">
        <f t="shared" ref="S16:S30" si="6">IF(N16&lt;1.2,(0.5*O16)^1.56,-1)</f>
        <v>-1</v>
      </c>
      <c r="T16" s="13">
        <f>IF(N16&lt;1.2,0.22*M16*((0.5*O16)^1.25),-1)</f>
        <v>-1</v>
      </c>
      <c r="U16" s="13">
        <f>IF(N16&lt;1.2,(F16-I16)/10,-1)</f>
        <v>-1</v>
      </c>
      <c r="V16" s="15">
        <f t="shared" ref="V16:V30" si="7">IF(N16&gt;=1.2,28+14.6*LOG(O16)-2.1*(LOG(O16)^2),-99)</f>
        <v>33.5687333365425</v>
      </c>
      <c r="W16" s="15">
        <f t="shared" ref="W16:W30" si="8">IF(N16&gt;=1.2,37.3*((O16-0.8)/(Q16+0.8))^0.082,-99)</f>
        <v>37.797824846753919</v>
      </c>
      <c r="X16" s="13">
        <f>IF(O16&gt;10,0.32+2.18*LOG(O16),IF(N16&lt;=0.6,0.14+2.36*LOG(O16),IF(N16&gt;=3,0.5+2*LOG(O16),(0.14+0.15*(N16-0.6)+(2.5-(0.14+0.15*(N16-0.6)))*LOG(O16)))))</f>
        <v>1.3100288141682896</v>
      </c>
      <c r="Y16" s="15">
        <f>IF(X16&lt;0.85,0.85*P16,X16*P16)</f>
        <v>1553.4021354301931</v>
      </c>
      <c r="Z16" s="15">
        <f>P16*2088.54/1000</f>
        <v>2476.5428522204998</v>
      </c>
      <c r="AA16" s="16">
        <f t="shared" ref="AA16:AA30" si="9">IF(T16=-1,-99,T16*2088.54)</f>
        <v>-99</v>
      </c>
      <c r="AB16" s="16">
        <f t="shared" ref="AB16:AB30" si="10">IF(U16=-1,-99,U16*2088.54)</f>
        <v>-99</v>
      </c>
      <c r="AC16" s="15">
        <f>Y16*2088.54/1000</f>
        <v>3244.3424959313752</v>
      </c>
    </row>
    <row r="17" spans="2:29" x14ac:dyDescent="0.2">
      <c r="B17" s="20">
        <v>2</v>
      </c>
      <c r="C17" s="11">
        <v>1.4</v>
      </c>
      <c r="D17" s="11">
        <v>33.6</v>
      </c>
      <c r="E17" s="17"/>
      <c r="F17" s="13">
        <f t="shared" ref="F17:F30" si="11">1.05*(C17-$O$3+$L$8)-0.05*(D17-$O$3-$L$9)</f>
        <v>-2.2250000000000325E-2</v>
      </c>
      <c r="G17" s="13">
        <f t="shared" ref="G17:G30" si="12">D17-$O$3-$L$9</f>
        <v>33.1</v>
      </c>
      <c r="H17" s="10">
        <f t="shared" si="0"/>
        <v>0</v>
      </c>
      <c r="I17" s="13">
        <f t="shared" si="1"/>
        <v>0</v>
      </c>
      <c r="J17" s="10">
        <f t="shared" si="2"/>
        <v>210</v>
      </c>
      <c r="K17" s="10">
        <f t="shared" ref="K17:K30" si="13">J17-H17</f>
        <v>210</v>
      </c>
      <c r="L17" s="13">
        <f t="shared" ref="L17:L30" si="14">J17/2088.54</f>
        <v>0.10054870866729869</v>
      </c>
      <c r="M17" s="13">
        <f t="shared" ref="M17:M30" si="15">K17/2088.54</f>
        <v>0.10054870866729869</v>
      </c>
      <c r="N17" s="15">
        <f t="shared" ref="N17:N30" si="16">(G17-F17)/(F17-I17)</f>
        <v>-1488.6404494381804</v>
      </c>
      <c r="O17" s="15">
        <f t="shared" ref="O17:O30" si="17">(F17-I17)/M17</f>
        <v>-0.22128578571428895</v>
      </c>
      <c r="P17" s="13">
        <f t="shared" si="3"/>
        <v>1149.342075</v>
      </c>
      <c r="Q17" s="13">
        <f t="shared" si="4"/>
        <v>-1</v>
      </c>
      <c r="R17" s="13">
        <f t="shared" si="5"/>
        <v>-0.11263446492857307</v>
      </c>
      <c r="S17" s="13" t="e">
        <f t="shared" si="6"/>
        <v>#NUM!</v>
      </c>
      <c r="T17" s="13" t="e">
        <f t="shared" ref="T17:T30" si="18">IF(N17&lt;1.2,0.22*M17*((0.5*O17)^1.25),-1)</f>
        <v>#NUM!</v>
      </c>
      <c r="U17" s="13">
        <f t="shared" ref="U17:U30" si="19">IF(N17&lt;1.2,(F17-I17)/10,-1)</f>
        <v>-2.2250000000000325E-3</v>
      </c>
      <c r="V17" s="15">
        <f t="shared" si="7"/>
        <v>-99</v>
      </c>
      <c r="W17" s="15">
        <f t="shared" si="8"/>
        <v>-99</v>
      </c>
      <c r="X17" s="13" t="e">
        <f t="shared" ref="X17:X30" si="20">IF(O17&gt;10,0.32+2.18*LOG(O17),IF(N17&lt;=0.6,0.14+2.36*LOG(O17),IF(N17&gt;=3,0.5+2*LOG(O17),(0.14+0.15*(N17-0.6)+(2.5-(0.14+0.15*(N17-0.6)))*LOG(O17)))))</f>
        <v>#NUM!</v>
      </c>
      <c r="Y17" s="15" t="e">
        <f t="shared" ref="Y17:Y30" si="21">IF(X17&lt;0.85,0.85*P17,X17*P17)</f>
        <v>#NUM!</v>
      </c>
      <c r="Z17" s="15">
        <f t="shared" ref="Z17:Z30" si="22">P17*2088.54/1000</f>
        <v>2400.4468973205003</v>
      </c>
      <c r="AA17" s="16" t="e">
        <f t="shared" si="9"/>
        <v>#NUM!</v>
      </c>
      <c r="AB17" s="16">
        <f t="shared" si="10"/>
        <v>-4.6470015000000675</v>
      </c>
      <c r="AC17" s="15" t="e">
        <f t="shared" ref="AC17:AC30" si="23">Y17*2088.54/1000</f>
        <v>#NUM!</v>
      </c>
    </row>
    <row r="18" spans="2:29" x14ac:dyDescent="0.2">
      <c r="B18" s="11">
        <v>3</v>
      </c>
      <c r="C18" s="11">
        <v>0.6</v>
      </c>
      <c r="D18" s="11">
        <v>4.0999999999999996</v>
      </c>
      <c r="E18" s="17"/>
      <c r="F18" s="13">
        <f t="shared" si="11"/>
        <v>0.61275000000000013</v>
      </c>
      <c r="G18" s="13">
        <f t="shared" si="12"/>
        <v>3.5999999999999996</v>
      </c>
      <c r="H18" s="10">
        <f t="shared" si="0"/>
        <v>0</v>
      </c>
      <c r="I18" s="13">
        <f t="shared" si="1"/>
        <v>0</v>
      </c>
      <c r="J18" s="10">
        <f t="shared" si="2"/>
        <v>315</v>
      </c>
      <c r="K18" s="10">
        <f t="shared" si="13"/>
        <v>315</v>
      </c>
      <c r="L18" s="13">
        <f t="shared" si="14"/>
        <v>0.15082306300094803</v>
      </c>
      <c r="M18" s="13">
        <f t="shared" si="15"/>
        <v>0.15082306300094803</v>
      </c>
      <c r="N18" s="15">
        <f t="shared" si="16"/>
        <v>4.8751529987760076</v>
      </c>
      <c r="O18" s="15">
        <f t="shared" si="17"/>
        <v>4.0627075714285725</v>
      </c>
      <c r="P18" s="13">
        <f t="shared" si="3"/>
        <v>103.65757499999999</v>
      </c>
      <c r="Q18" s="13">
        <f t="shared" si="4"/>
        <v>0.99727768040856846</v>
      </c>
      <c r="R18" s="13">
        <f t="shared" si="5"/>
        <v>-1</v>
      </c>
      <c r="S18" s="13">
        <f t="shared" si="6"/>
        <v>-1</v>
      </c>
      <c r="T18" s="13">
        <f t="shared" si="18"/>
        <v>-1</v>
      </c>
      <c r="U18" s="13">
        <f t="shared" si="19"/>
        <v>-1</v>
      </c>
      <c r="V18" s="15">
        <f t="shared" si="7"/>
        <v>36.110328807125761</v>
      </c>
      <c r="W18" s="15">
        <f t="shared" si="8"/>
        <v>39.169118270497378</v>
      </c>
      <c r="X18" s="13">
        <f t="shared" si="20"/>
        <v>1.7176311269636939</v>
      </c>
      <c r="Y18" s="15">
        <f t="shared" si="21"/>
        <v>178.04547736557362</v>
      </c>
      <c r="Z18" s="15">
        <f t="shared" si="22"/>
        <v>216.49299169049996</v>
      </c>
      <c r="AA18" s="16">
        <f t="shared" si="9"/>
        <v>-99</v>
      </c>
      <c r="AB18" s="16">
        <f t="shared" si="10"/>
        <v>-99</v>
      </c>
      <c r="AC18" s="15">
        <f t="shared" si="23"/>
        <v>371.85510129709513</v>
      </c>
    </row>
    <row r="19" spans="2:29" x14ac:dyDescent="0.2">
      <c r="B19" s="20">
        <v>4</v>
      </c>
      <c r="C19" s="11">
        <v>1.9</v>
      </c>
      <c r="D19" s="11">
        <v>5.4</v>
      </c>
      <c r="E19" s="17"/>
      <c r="F19" s="13">
        <f t="shared" si="11"/>
        <v>1.9127499999999995</v>
      </c>
      <c r="G19" s="13">
        <f t="shared" si="12"/>
        <v>4.9000000000000004</v>
      </c>
      <c r="H19" s="10">
        <f t="shared" si="0"/>
        <v>0</v>
      </c>
      <c r="I19" s="13">
        <f t="shared" si="1"/>
        <v>0</v>
      </c>
      <c r="J19" s="10">
        <f t="shared" si="2"/>
        <v>420</v>
      </c>
      <c r="K19" s="10">
        <f t="shared" si="13"/>
        <v>420</v>
      </c>
      <c r="L19" s="13">
        <f t="shared" si="14"/>
        <v>0.20109741733459738</v>
      </c>
      <c r="M19" s="13">
        <f t="shared" si="15"/>
        <v>0.20109741733459738</v>
      </c>
      <c r="N19" s="15">
        <f t="shared" si="16"/>
        <v>1.5617566331198545</v>
      </c>
      <c r="O19" s="15">
        <f t="shared" si="17"/>
        <v>9.5115592499999977</v>
      </c>
      <c r="P19" s="13">
        <f t="shared" si="3"/>
        <v>103.65757500000004</v>
      </c>
      <c r="Q19" s="13">
        <f t="shared" si="4"/>
        <v>1.7824040325306725</v>
      </c>
      <c r="R19" s="13">
        <f t="shared" si="5"/>
        <v>-1</v>
      </c>
      <c r="S19" s="13">
        <f t="shared" si="6"/>
        <v>-1</v>
      </c>
      <c r="T19" s="13">
        <f t="shared" si="18"/>
        <v>-1</v>
      </c>
      <c r="U19" s="13">
        <f t="shared" si="19"/>
        <v>-1</v>
      </c>
      <c r="V19" s="15">
        <f t="shared" si="7"/>
        <v>40.272824588533688</v>
      </c>
      <c r="W19" s="15">
        <f t="shared" si="8"/>
        <v>41.210768325177924</v>
      </c>
      <c r="X19" s="13">
        <f t="shared" si="20"/>
        <v>2.4518115367322881</v>
      </c>
      <c r="Y19" s="15">
        <f t="shared" si="21"/>
        <v>254.14883825469249</v>
      </c>
      <c r="Z19" s="15">
        <f t="shared" si="22"/>
        <v>216.49299169050008</v>
      </c>
      <c r="AA19" s="16">
        <f t="shared" si="9"/>
        <v>-99</v>
      </c>
      <c r="AB19" s="16">
        <f t="shared" si="10"/>
        <v>-99</v>
      </c>
      <c r="AC19" s="15">
        <f t="shared" si="23"/>
        <v>530.80001464845543</v>
      </c>
    </row>
    <row r="20" spans="2:29" x14ac:dyDescent="0.2">
      <c r="B20" s="11">
        <v>5</v>
      </c>
      <c r="C20" s="11">
        <v>2.8</v>
      </c>
      <c r="D20" s="11">
        <v>9.3000000000000007</v>
      </c>
      <c r="E20" s="17"/>
      <c r="F20" s="13">
        <f t="shared" si="11"/>
        <v>2.66275</v>
      </c>
      <c r="G20" s="13">
        <f t="shared" si="12"/>
        <v>8.8000000000000007</v>
      </c>
      <c r="H20" s="10">
        <f t="shared" si="0"/>
        <v>62.4</v>
      </c>
      <c r="I20" s="13">
        <f t="shared" si="1"/>
        <v>2.9877330575425895E-2</v>
      </c>
      <c r="J20" s="10">
        <f t="shared" si="2"/>
        <v>525</v>
      </c>
      <c r="K20" s="10">
        <f t="shared" si="13"/>
        <v>462.6</v>
      </c>
      <c r="L20" s="13">
        <f t="shared" si="14"/>
        <v>0.2513717716682467</v>
      </c>
      <c r="M20" s="13">
        <f t="shared" si="15"/>
        <v>0.22149444109282085</v>
      </c>
      <c r="N20" s="15">
        <f t="shared" si="16"/>
        <v>2.3310090424317118</v>
      </c>
      <c r="O20" s="15">
        <f t="shared" si="17"/>
        <v>11.886856647211411</v>
      </c>
      <c r="P20" s="13">
        <f t="shared" si="3"/>
        <v>212.96257500000004</v>
      </c>
      <c r="Q20" s="13">
        <f t="shared" si="4"/>
        <v>2.0455660583973971</v>
      </c>
      <c r="R20" s="13">
        <f t="shared" si="5"/>
        <v>-1</v>
      </c>
      <c r="S20" s="13">
        <f t="shared" si="6"/>
        <v>-1</v>
      </c>
      <c r="T20" s="13">
        <f t="shared" si="18"/>
        <v>-1</v>
      </c>
      <c r="U20" s="13">
        <f t="shared" si="19"/>
        <v>-1</v>
      </c>
      <c r="V20" s="15">
        <f t="shared" si="7"/>
        <v>41.268863440161702</v>
      </c>
      <c r="W20" s="15">
        <f t="shared" si="8"/>
        <v>41.700502864350618</v>
      </c>
      <c r="X20" s="13">
        <f t="shared" si="20"/>
        <v>2.6636461150340751</v>
      </c>
      <c r="Y20" s="15">
        <f t="shared" si="21"/>
        <v>567.25693554640293</v>
      </c>
      <c r="Z20" s="15">
        <f t="shared" si="22"/>
        <v>444.78085639050011</v>
      </c>
      <c r="AA20" s="16">
        <f t="shared" si="9"/>
        <v>-99</v>
      </c>
      <c r="AB20" s="16">
        <f t="shared" si="10"/>
        <v>-99</v>
      </c>
      <c r="AC20" s="15">
        <f t="shared" si="23"/>
        <v>1184.7388001660845</v>
      </c>
    </row>
    <row r="21" spans="2:29" x14ac:dyDescent="0.2">
      <c r="B21" s="20">
        <v>6</v>
      </c>
      <c r="C21" s="11">
        <v>4.0999999999999996</v>
      </c>
      <c r="D21" s="11">
        <v>12.2</v>
      </c>
      <c r="E21" s="17"/>
      <c r="F21" s="13">
        <f t="shared" si="11"/>
        <v>3.8827499999999997</v>
      </c>
      <c r="G21" s="13">
        <f t="shared" si="12"/>
        <v>11.7</v>
      </c>
      <c r="H21" s="10">
        <f t="shared" si="0"/>
        <v>124.8</v>
      </c>
      <c r="I21" s="13">
        <f t="shared" si="1"/>
        <v>5.975466115085179E-2</v>
      </c>
      <c r="J21" s="10">
        <f t="shared" si="2"/>
        <v>630</v>
      </c>
      <c r="K21" s="10">
        <f t="shared" si="13"/>
        <v>505.2</v>
      </c>
      <c r="L21" s="13">
        <f t="shared" si="14"/>
        <v>0.30164612600189605</v>
      </c>
      <c r="M21" s="13">
        <f t="shared" si="15"/>
        <v>0.24189146485104426</v>
      </c>
      <c r="N21" s="15">
        <f t="shared" si="16"/>
        <v>2.0447971569730603</v>
      </c>
      <c r="O21" s="15">
        <f t="shared" si="17"/>
        <v>15.80458963776722</v>
      </c>
      <c r="P21" s="13">
        <f t="shared" si="3"/>
        <v>271.25857500000001</v>
      </c>
      <c r="Q21" s="13">
        <f t="shared" si="4"/>
        <v>2.4245810268765906</v>
      </c>
      <c r="R21" s="13">
        <f t="shared" si="5"/>
        <v>-1</v>
      </c>
      <c r="S21" s="13">
        <f t="shared" si="6"/>
        <v>-1</v>
      </c>
      <c r="T21" s="13">
        <f t="shared" si="18"/>
        <v>-1</v>
      </c>
      <c r="U21" s="13">
        <f t="shared" si="19"/>
        <v>-1</v>
      </c>
      <c r="V21" s="15">
        <f t="shared" si="7"/>
        <v>42.484364512048842</v>
      </c>
      <c r="W21" s="15">
        <f t="shared" si="8"/>
        <v>42.312082393829378</v>
      </c>
      <c r="X21" s="13">
        <f t="shared" si="20"/>
        <v>2.9333474282632257</v>
      </c>
      <c r="Y21" s="15">
        <f t="shared" si="21"/>
        <v>795.6956433705974</v>
      </c>
      <c r="Z21" s="15">
        <f t="shared" si="22"/>
        <v>566.5343842305</v>
      </c>
      <c r="AA21" s="16">
        <f t="shared" si="9"/>
        <v>-99</v>
      </c>
      <c r="AB21" s="16">
        <f t="shared" si="10"/>
        <v>-99</v>
      </c>
      <c r="AC21" s="15">
        <f t="shared" si="23"/>
        <v>1661.8421790052275</v>
      </c>
    </row>
    <row r="22" spans="2:29" x14ac:dyDescent="0.2">
      <c r="B22" s="11">
        <v>7</v>
      </c>
      <c r="C22" s="11">
        <v>5.4</v>
      </c>
      <c r="D22" s="11">
        <v>10.6</v>
      </c>
      <c r="E22" s="17"/>
      <c r="F22" s="13">
        <f t="shared" si="11"/>
        <v>5.3277500000000009</v>
      </c>
      <c r="G22" s="13">
        <f t="shared" si="12"/>
        <v>10.1</v>
      </c>
      <c r="H22" s="10">
        <f t="shared" si="0"/>
        <v>187.2</v>
      </c>
      <c r="I22" s="13">
        <f t="shared" si="1"/>
        <v>8.9631991726277685E-2</v>
      </c>
      <c r="J22" s="10">
        <f t="shared" si="2"/>
        <v>735</v>
      </c>
      <c r="K22" s="10">
        <f t="shared" si="13"/>
        <v>547.79999999999995</v>
      </c>
      <c r="L22" s="13">
        <f t="shared" si="14"/>
        <v>0.3519204803355454</v>
      </c>
      <c r="M22" s="13">
        <f t="shared" si="15"/>
        <v>0.26228848860926768</v>
      </c>
      <c r="N22" s="15">
        <f t="shared" si="16"/>
        <v>0.91106194867357404</v>
      </c>
      <c r="O22" s="15">
        <f t="shared" si="17"/>
        <v>19.970826916757947</v>
      </c>
      <c r="P22" s="13">
        <f t="shared" si="3"/>
        <v>165.59707499999996</v>
      </c>
      <c r="Q22" s="13">
        <f t="shared" si="4"/>
        <v>2.776161792194753</v>
      </c>
      <c r="R22" s="13">
        <f t="shared" si="5"/>
        <v>10.165150900629795</v>
      </c>
      <c r="S22" s="13">
        <f t="shared" si="6"/>
        <v>36.225220798254888</v>
      </c>
      <c r="T22" s="13">
        <f t="shared" si="18"/>
        <v>1.0242582636302351</v>
      </c>
      <c r="U22" s="13">
        <f t="shared" si="19"/>
        <v>0.52381180082737233</v>
      </c>
      <c r="V22" s="15">
        <f t="shared" si="7"/>
        <v>-99</v>
      </c>
      <c r="W22" s="15">
        <f t="shared" si="8"/>
        <v>-99</v>
      </c>
      <c r="X22" s="13">
        <f t="shared" si="20"/>
        <v>3.1548633840786566</v>
      </c>
      <c r="Y22" s="15">
        <f t="shared" si="21"/>
        <v>522.43614842802697</v>
      </c>
      <c r="Z22" s="15">
        <f t="shared" si="22"/>
        <v>345.85611502049994</v>
      </c>
      <c r="AA22" s="16">
        <f t="shared" si="9"/>
        <v>2139.2043539222914</v>
      </c>
      <c r="AB22" s="16">
        <f t="shared" si="10"/>
        <v>1094.0018985000002</v>
      </c>
      <c r="AC22" s="15">
        <f t="shared" si="23"/>
        <v>1091.1287934378713</v>
      </c>
    </row>
    <row r="23" spans="2:29" x14ac:dyDescent="0.2">
      <c r="B23" s="20">
        <v>8</v>
      </c>
      <c r="C23" s="11">
        <v>2.6</v>
      </c>
      <c r="D23" s="11">
        <v>13.1</v>
      </c>
      <c r="E23" s="17"/>
      <c r="F23" s="13">
        <f t="shared" si="11"/>
        <v>2.26275</v>
      </c>
      <c r="G23" s="13">
        <f t="shared" si="12"/>
        <v>12.6</v>
      </c>
      <c r="H23" s="10">
        <f t="shared" si="0"/>
        <v>249.6</v>
      </c>
      <c r="I23" s="13">
        <f t="shared" si="1"/>
        <v>0.11950932230170358</v>
      </c>
      <c r="J23" s="10">
        <f t="shared" si="2"/>
        <v>840</v>
      </c>
      <c r="K23" s="10">
        <f t="shared" si="13"/>
        <v>590.4</v>
      </c>
      <c r="L23" s="13">
        <f t="shared" si="14"/>
        <v>0.40219483466919476</v>
      </c>
      <c r="M23" s="13">
        <f t="shared" si="15"/>
        <v>0.28268551236749118</v>
      </c>
      <c r="N23" s="15">
        <f t="shared" si="16"/>
        <v>4.8231867319266932</v>
      </c>
      <c r="O23" s="15">
        <f t="shared" si="17"/>
        <v>7.5817138973577238</v>
      </c>
      <c r="P23" s="13">
        <f t="shared" si="3"/>
        <v>358.70257500000002</v>
      </c>
      <c r="Q23" s="13">
        <f t="shared" si="4"/>
        <v>1.5415478493997306</v>
      </c>
      <c r="R23" s="13">
        <f t="shared" si="5"/>
        <v>-1</v>
      </c>
      <c r="S23" s="13">
        <f t="shared" si="6"/>
        <v>-1</v>
      </c>
      <c r="T23" s="13">
        <f t="shared" si="18"/>
        <v>-1</v>
      </c>
      <c r="U23" s="13">
        <f t="shared" si="19"/>
        <v>-1</v>
      </c>
      <c r="V23" s="15">
        <f t="shared" si="7"/>
        <v>39.219223527821548</v>
      </c>
      <c r="W23" s="15">
        <f t="shared" si="8"/>
        <v>40.698595196213631</v>
      </c>
      <c r="X23" s="13">
        <f t="shared" si="20"/>
        <v>2.2595347838307491</v>
      </c>
      <c r="Y23" s="15">
        <f t="shared" si="21"/>
        <v>810.5009452621581</v>
      </c>
      <c r="Z23" s="15">
        <f t="shared" si="22"/>
        <v>749.16467599049997</v>
      </c>
      <c r="AA23" s="16">
        <f t="shared" si="9"/>
        <v>-99</v>
      </c>
      <c r="AB23" s="16">
        <f t="shared" si="10"/>
        <v>-99</v>
      </c>
      <c r="AC23" s="15">
        <f t="shared" si="23"/>
        <v>1692.7636442178275</v>
      </c>
    </row>
    <row r="24" spans="2:29" x14ac:dyDescent="0.2">
      <c r="B24" s="11">
        <v>9</v>
      </c>
      <c r="C24" s="11">
        <v>3.6</v>
      </c>
      <c r="D24" s="11">
        <v>12.9</v>
      </c>
      <c r="E24" s="17"/>
      <c r="F24" s="13">
        <f t="shared" si="11"/>
        <v>3.3227500000000001</v>
      </c>
      <c r="G24" s="13">
        <f t="shared" si="12"/>
        <v>12.4</v>
      </c>
      <c r="H24" s="10">
        <f t="shared" si="0"/>
        <v>312</v>
      </c>
      <c r="I24" s="13">
        <f t="shared" si="1"/>
        <v>0.14938665287712949</v>
      </c>
      <c r="J24" s="10">
        <f t="shared" si="2"/>
        <v>945</v>
      </c>
      <c r="K24" s="10">
        <f t="shared" si="13"/>
        <v>633</v>
      </c>
      <c r="L24" s="13">
        <f t="shared" si="14"/>
        <v>0.45246918900284411</v>
      </c>
      <c r="M24" s="13">
        <f t="shared" si="15"/>
        <v>0.30308253612571462</v>
      </c>
      <c r="N24" s="15">
        <f t="shared" si="16"/>
        <v>2.8604508866688358</v>
      </c>
      <c r="O24" s="15">
        <f t="shared" si="17"/>
        <v>10.470294289099526</v>
      </c>
      <c r="P24" s="13">
        <f t="shared" si="3"/>
        <v>314.98057499999999</v>
      </c>
      <c r="Q24" s="13">
        <f t="shared" si="4"/>
        <v>1.8924002484817866</v>
      </c>
      <c r="R24" s="13">
        <f t="shared" si="5"/>
        <v>-1</v>
      </c>
      <c r="S24" s="13">
        <f t="shared" si="6"/>
        <v>-1</v>
      </c>
      <c r="T24" s="13">
        <f t="shared" si="18"/>
        <v>-1</v>
      </c>
      <c r="U24" s="13">
        <f t="shared" si="19"/>
        <v>-1</v>
      </c>
      <c r="V24" s="15">
        <f t="shared" si="7"/>
        <v>40.706735891121497</v>
      </c>
      <c r="W24" s="15">
        <f t="shared" si="8"/>
        <v>41.423180136981074</v>
      </c>
      <c r="X24" s="13">
        <f t="shared" si="20"/>
        <v>2.5435103771212062</v>
      </c>
      <c r="Y24" s="15">
        <f t="shared" si="21"/>
        <v>801.15636110410435</v>
      </c>
      <c r="Z24" s="15">
        <f t="shared" si="22"/>
        <v>657.84953011049993</v>
      </c>
      <c r="AA24" s="16">
        <f t="shared" si="9"/>
        <v>-99</v>
      </c>
      <c r="AB24" s="16">
        <f t="shared" si="10"/>
        <v>-99</v>
      </c>
      <c r="AC24" s="15">
        <f t="shared" si="23"/>
        <v>1673.247106420366</v>
      </c>
    </row>
    <row r="25" spans="2:29" x14ac:dyDescent="0.2">
      <c r="B25" s="20">
        <v>10</v>
      </c>
      <c r="C25" s="11">
        <v>2.4</v>
      </c>
      <c r="D25" s="11">
        <v>5.0999999999999996</v>
      </c>
      <c r="E25" s="17"/>
      <c r="F25" s="13">
        <f t="shared" si="11"/>
        <v>2.45275</v>
      </c>
      <c r="G25" s="13">
        <f t="shared" si="12"/>
        <v>4.5999999999999996</v>
      </c>
      <c r="H25" s="10">
        <f t="shared" si="0"/>
        <v>374.4</v>
      </c>
      <c r="I25" s="13">
        <f t="shared" si="1"/>
        <v>0.17926398345255537</v>
      </c>
      <c r="J25" s="10">
        <f t="shared" si="2"/>
        <v>1050</v>
      </c>
      <c r="K25" s="10">
        <f t="shared" si="13"/>
        <v>675.6</v>
      </c>
      <c r="L25" s="13">
        <f t="shared" si="14"/>
        <v>0.5027435433364934</v>
      </c>
      <c r="M25" s="13">
        <f t="shared" si="15"/>
        <v>0.32347955988393806</v>
      </c>
      <c r="N25" s="15">
        <f t="shared" si="16"/>
        <v>0.94447468969299009</v>
      </c>
      <c r="O25" s="15">
        <f t="shared" si="17"/>
        <v>7.0282215586145638</v>
      </c>
      <c r="P25" s="13">
        <f t="shared" si="3"/>
        <v>74.509574999999998</v>
      </c>
      <c r="Q25" s="13">
        <f t="shared" si="4"/>
        <v>1.4665906817657111</v>
      </c>
      <c r="R25" s="13">
        <f t="shared" si="5"/>
        <v>3.5773647733348133</v>
      </c>
      <c r="S25" s="13">
        <f t="shared" si="6"/>
        <v>7.1034953268297274</v>
      </c>
      <c r="T25" s="13">
        <f t="shared" si="18"/>
        <v>0.3424040039669935</v>
      </c>
      <c r="U25" s="13">
        <f t="shared" si="19"/>
        <v>0.22734860165474444</v>
      </c>
      <c r="V25" s="15">
        <f t="shared" si="7"/>
        <v>-99</v>
      </c>
      <c r="W25" s="15">
        <f t="shared" si="8"/>
        <v>-99</v>
      </c>
      <c r="X25" s="13">
        <f t="shared" si="20"/>
        <v>2.146468927595564</v>
      </c>
      <c r="Y25" s="15">
        <f t="shared" si="21"/>
        <v>159.93248754585125</v>
      </c>
      <c r="Z25" s="15">
        <f t="shared" si="22"/>
        <v>155.61622777049999</v>
      </c>
      <c r="AA25" s="16">
        <f t="shared" si="9"/>
        <v>715.1244584452246</v>
      </c>
      <c r="AB25" s="16">
        <f t="shared" si="10"/>
        <v>474.82664849999992</v>
      </c>
      <c r="AC25" s="15">
        <f t="shared" si="23"/>
        <v>334.02539753901215</v>
      </c>
    </row>
    <row r="26" spans="2:29" x14ac:dyDescent="0.2">
      <c r="B26" s="11"/>
      <c r="C26" s="11"/>
      <c r="D26" s="11"/>
      <c r="E26" s="17"/>
      <c r="F26" s="13"/>
      <c r="G26" s="13"/>
      <c r="H26" s="10"/>
      <c r="I26" s="13"/>
      <c r="J26" s="10"/>
      <c r="K26" s="10"/>
      <c r="L26" s="13"/>
      <c r="M26" s="13"/>
      <c r="N26" s="15"/>
      <c r="O26" s="15"/>
      <c r="P26" s="13"/>
      <c r="Q26" s="13"/>
      <c r="R26" s="13"/>
      <c r="S26" s="13"/>
      <c r="T26" s="13"/>
      <c r="U26" s="13"/>
      <c r="V26" s="15"/>
      <c r="W26" s="15"/>
      <c r="X26" s="13"/>
      <c r="Y26" s="15"/>
      <c r="Z26" s="15"/>
      <c r="AA26" s="16"/>
      <c r="AB26" s="16"/>
      <c r="AC26" s="15"/>
    </row>
    <row r="27" spans="2:29" x14ac:dyDescent="0.2">
      <c r="B27" s="20"/>
      <c r="C27" s="11"/>
      <c r="D27" s="11"/>
      <c r="E27" s="17"/>
      <c r="F27" s="13"/>
      <c r="G27" s="13"/>
      <c r="H27" s="10"/>
      <c r="I27" s="13"/>
      <c r="J27" s="10"/>
      <c r="K27" s="10"/>
      <c r="L27" s="13"/>
      <c r="M27" s="13"/>
      <c r="N27" s="15"/>
      <c r="O27" s="15"/>
      <c r="P27" s="13"/>
      <c r="Q27" s="13"/>
      <c r="R27" s="13"/>
      <c r="S27" s="13"/>
      <c r="T27" s="13"/>
      <c r="U27" s="13"/>
      <c r="V27" s="15"/>
      <c r="W27" s="15"/>
      <c r="X27" s="13"/>
      <c r="Y27" s="15"/>
      <c r="Z27" s="15"/>
      <c r="AA27" s="16"/>
      <c r="AB27" s="16"/>
      <c r="AC27" s="15"/>
    </row>
    <row r="28" spans="2:29" x14ac:dyDescent="0.2">
      <c r="B28" s="11"/>
      <c r="C28" s="11"/>
      <c r="D28" s="24"/>
      <c r="E28" s="17"/>
      <c r="F28" s="13"/>
      <c r="G28" s="13"/>
      <c r="H28" s="10"/>
      <c r="I28" s="13"/>
      <c r="J28" s="10"/>
      <c r="K28" s="10"/>
      <c r="L28" s="13"/>
      <c r="M28" s="13"/>
      <c r="N28" s="15"/>
      <c r="O28" s="15"/>
      <c r="P28" s="13"/>
      <c r="Q28" s="13"/>
      <c r="R28" s="13"/>
      <c r="S28" s="13"/>
      <c r="T28" s="13"/>
      <c r="U28" s="13"/>
      <c r="V28" s="15"/>
      <c r="W28" s="15"/>
      <c r="X28" s="13"/>
      <c r="Y28" s="15"/>
      <c r="Z28" s="15"/>
      <c r="AA28" s="16"/>
      <c r="AB28" s="16"/>
      <c r="AC28" s="15"/>
    </row>
    <row r="29" spans="2:29" x14ac:dyDescent="0.2">
      <c r="B29" s="20"/>
      <c r="C29" s="11"/>
      <c r="D29" s="11"/>
      <c r="E29" s="17"/>
      <c r="F29" s="13"/>
      <c r="G29" s="13"/>
      <c r="H29" s="10"/>
      <c r="I29" s="13"/>
      <c r="J29" s="10"/>
      <c r="K29" s="10"/>
      <c r="L29" s="13"/>
      <c r="M29" s="13"/>
      <c r="N29" s="15"/>
      <c r="O29" s="15"/>
      <c r="P29" s="13"/>
      <c r="Q29" s="13"/>
      <c r="R29" s="13"/>
      <c r="S29" s="13"/>
      <c r="T29" s="13"/>
      <c r="U29" s="13"/>
      <c r="V29" s="15"/>
      <c r="W29" s="15"/>
      <c r="X29" s="13"/>
      <c r="Y29" s="15"/>
      <c r="Z29" s="15"/>
      <c r="AA29" s="16"/>
      <c r="AB29" s="16"/>
      <c r="AC29" s="15"/>
    </row>
    <row r="30" spans="2:29" x14ac:dyDescent="0.2">
      <c r="B30" s="11"/>
      <c r="C30" s="11"/>
      <c r="D30" s="24"/>
      <c r="E30" s="17"/>
      <c r="F30" s="13"/>
      <c r="G30" s="13"/>
      <c r="H30" s="10"/>
      <c r="I30" s="13"/>
      <c r="J30" s="10"/>
      <c r="K30" s="10"/>
      <c r="L30" s="13"/>
      <c r="M30" s="13"/>
      <c r="N30" s="15"/>
      <c r="O30" s="15"/>
      <c r="P30" s="13"/>
      <c r="Q30" s="13"/>
      <c r="R30" s="13"/>
      <c r="S30" s="13"/>
      <c r="T30" s="13"/>
      <c r="U30" s="13"/>
      <c r="V30" s="15"/>
      <c r="W30" s="15"/>
      <c r="X30" s="13"/>
      <c r="Y30" s="15"/>
      <c r="Z30" s="15"/>
      <c r="AA30" s="16"/>
      <c r="AB30" s="16"/>
      <c r="AC30" s="15"/>
    </row>
    <row r="31" spans="2:29" x14ac:dyDescent="0.2">
      <c r="B31" s="20"/>
      <c r="C31" s="11"/>
      <c r="D31" s="24"/>
      <c r="E31" s="17"/>
      <c r="F31" s="13"/>
      <c r="G31" s="13"/>
      <c r="H31" s="10"/>
      <c r="I31" s="13"/>
      <c r="J31" s="10"/>
      <c r="K31" s="10"/>
      <c r="L31" s="13"/>
      <c r="M31" s="13"/>
      <c r="N31" s="15"/>
      <c r="O31" s="15"/>
      <c r="P31" s="13"/>
      <c r="Q31" s="13"/>
      <c r="R31" s="13"/>
      <c r="S31" s="13"/>
      <c r="T31" s="13"/>
      <c r="U31" s="13"/>
      <c r="V31" s="15"/>
      <c r="W31" s="15"/>
      <c r="X31" s="13"/>
      <c r="Y31" s="15"/>
      <c r="Z31" s="15"/>
      <c r="AA31" s="16"/>
      <c r="AB31" s="16"/>
      <c r="AC31" s="15"/>
    </row>
    <row r="32" spans="2:29" x14ac:dyDescent="0.2">
      <c r="B32" s="11"/>
      <c r="C32" s="11"/>
      <c r="D32" s="24"/>
      <c r="E32" s="17"/>
      <c r="F32" s="13"/>
      <c r="G32" s="13"/>
      <c r="H32" s="10"/>
      <c r="I32" s="13"/>
      <c r="J32" s="10"/>
      <c r="K32" s="10"/>
      <c r="L32" s="13"/>
      <c r="M32" s="13"/>
      <c r="N32" s="15"/>
      <c r="O32" s="15"/>
      <c r="P32" s="13"/>
      <c r="Q32" s="13"/>
      <c r="R32" s="13"/>
      <c r="S32" s="13"/>
      <c r="T32" s="13"/>
      <c r="U32" s="13"/>
      <c r="V32" s="15"/>
      <c r="W32" s="15"/>
      <c r="X32" s="13"/>
      <c r="Y32" s="15"/>
      <c r="Z32" s="15"/>
      <c r="AA32" s="16"/>
      <c r="AB32" s="16"/>
      <c r="AC32" s="15"/>
    </row>
    <row r="33" spans="2:29" x14ac:dyDescent="0.2">
      <c r="B33" s="20"/>
      <c r="C33" s="11"/>
      <c r="D33" s="24"/>
      <c r="E33" s="17"/>
      <c r="F33" s="13"/>
      <c r="G33" s="13"/>
      <c r="H33" s="10"/>
      <c r="I33" s="13"/>
      <c r="J33" s="10"/>
      <c r="K33" s="10"/>
      <c r="L33" s="13"/>
      <c r="M33" s="13"/>
      <c r="N33" s="15"/>
      <c r="O33" s="15"/>
      <c r="P33" s="13"/>
      <c r="Q33" s="13"/>
      <c r="R33" s="13"/>
      <c r="S33" s="13"/>
      <c r="T33" s="13"/>
      <c r="U33" s="13"/>
      <c r="V33" s="15"/>
      <c r="W33" s="15"/>
      <c r="X33" s="13"/>
      <c r="Y33" s="15"/>
      <c r="Z33" s="15"/>
      <c r="AA33" s="16"/>
      <c r="AB33" s="16"/>
      <c r="AC33" s="15"/>
    </row>
    <row r="34" spans="2:29" x14ac:dyDescent="0.2">
      <c r="B34" s="11"/>
      <c r="C34" s="11"/>
      <c r="D34" s="24"/>
      <c r="E34" s="17"/>
      <c r="F34" s="13"/>
      <c r="G34" s="13"/>
      <c r="H34" s="10"/>
      <c r="I34" s="13"/>
      <c r="J34" s="10"/>
      <c r="K34" s="10"/>
      <c r="L34" s="13"/>
      <c r="M34" s="13"/>
      <c r="N34" s="15"/>
      <c r="O34" s="15"/>
      <c r="P34" s="13"/>
      <c r="Q34" s="13"/>
      <c r="R34" s="13"/>
      <c r="S34" s="13"/>
      <c r="T34" s="13"/>
      <c r="U34" s="13"/>
      <c r="V34" s="15"/>
      <c r="W34" s="15"/>
      <c r="X34" s="13"/>
      <c r="Y34" s="15"/>
      <c r="Z34" s="15"/>
      <c r="AA34" s="16"/>
      <c r="AB34" s="16"/>
      <c r="AC34" s="15"/>
    </row>
    <row r="35" spans="2:29" x14ac:dyDescent="0.2">
      <c r="B35" s="20"/>
      <c r="C35" s="11"/>
      <c r="D35" s="24"/>
      <c r="E35" s="17"/>
      <c r="F35" s="13"/>
      <c r="G35" s="13"/>
      <c r="H35" s="10"/>
      <c r="I35" s="13"/>
      <c r="J35" s="10"/>
      <c r="K35" s="10"/>
      <c r="L35" s="13"/>
      <c r="M35" s="13"/>
      <c r="N35" s="15"/>
      <c r="O35" s="15"/>
      <c r="P35" s="13"/>
      <c r="Q35" s="13"/>
      <c r="R35" s="13"/>
      <c r="S35" s="13"/>
      <c r="T35" s="13"/>
      <c r="U35" s="13"/>
      <c r="V35" s="15"/>
      <c r="W35" s="15"/>
      <c r="X35" s="13"/>
      <c r="Y35" s="15"/>
      <c r="Z35" s="15"/>
      <c r="AA35" s="16"/>
      <c r="AB35" s="16"/>
      <c r="AC35" s="15"/>
    </row>
    <row r="36" spans="2:29" x14ac:dyDescent="0.2">
      <c r="B36" s="11"/>
      <c r="C36" s="11"/>
      <c r="D36" s="24"/>
      <c r="E36" s="17"/>
      <c r="F36" s="13"/>
      <c r="G36" s="13"/>
      <c r="H36" s="10"/>
      <c r="I36" s="13"/>
      <c r="J36" s="10"/>
      <c r="K36" s="10"/>
      <c r="L36" s="13"/>
      <c r="M36" s="13"/>
      <c r="N36" s="15"/>
      <c r="O36" s="15"/>
      <c r="P36" s="13"/>
      <c r="Q36" s="13"/>
      <c r="R36" s="13"/>
      <c r="S36" s="13"/>
      <c r="T36" s="13"/>
      <c r="U36" s="13"/>
      <c r="V36" s="15"/>
      <c r="W36" s="15"/>
      <c r="X36" s="13"/>
      <c r="Y36" s="15"/>
      <c r="Z36" s="15"/>
      <c r="AA36" s="16"/>
      <c r="AB36" s="16"/>
      <c r="AC36" s="15"/>
    </row>
    <row r="37" spans="2:29" x14ac:dyDescent="0.2">
      <c r="B37" s="20"/>
      <c r="C37" s="11"/>
      <c r="D37" s="24"/>
      <c r="E37" s="17"/>
      <c r="F37" s="13"/>
      <c r="G37" s="13"/>
      <c r="H37" s="10"/>
      <c r="I37" s="13"/>
      <c r="J37" s="10"/>
      <c r="K37" s="10"/>
      <c r="L37" s="13"/>
      <c r="M37" s="13"/>
      <c r="N37" s="15"/>
      <c r="O37" s="15"/>
      <c r="P37" s="13"/>
      <c r="Q37" s="13"/>
      <c r="R37" s="13"/>
      <c r="S37" s="13"/>
      <c r="T37" s="13"/>
      <c r="U37" s="13"/>
      <c r="V37" s="15"/>
      <c r="W37" s="15"/>
      <c r="X37" s="13"/>
      <c r="Y37" s="15"/>
      <c r="Z37" s="15"/>
      <c r="AA37" s="16"/>
      <c r="AB37" s="16"/>
      <c r="AC37" s="15"/>
    </row>
    <row r="38" spans="2:29" x14ac:dyDescent="0.2">
      <c r="B38" s="11"/>
      <c r="C38" s="11"/>
      <c r="D38" s="24"/>
      <c r="E38" s="17"/>
      <c r="F38" s="13"/>
      <c r="G38" s="13"/>
      <c r="H38" s="10"/>
      <c r="I38" s="13"/>
      <c r="J38" s="10"/>
      <c r="K38" s="10"/>
      <c r="L38" s="13"/>
      <c r="M38" s="13"/>
      <c r="N38" s="15"/>
      <c r="O38" s="15"/>
      <c r="P38" s="13"/>
      <c r="Q38" s="13"/>
      <c r="R38" s="13"/>
      <c r="S38" s="13"/>
      <c r="T38" s="13"/>
      <c r="U38" s="13"/>
      <c r="V38" s="15"/>
      <c r="W38" s="15"/>
      <c r="X38" s="13"/>
      <c r="Y38" s="15"/>
      <c r="Z38" s="15"/>
      <c r="AA38" s="16"/>
      <c r="AB38" s="16"/>
      <c r="AC38" s="15"/>
    </row>
    <row r="39" spans="2:29" x14ac:dyDescent="0.2">
      <c r="B39" s="20"/>
      <c r="C39" s="11"/>
      <c r="D39" s="24"/>
      <c r="E39" s="17"/>
      <c r="F39" s="13"/>
      <c r="G39" s="13"/>
      <c r="H39" s="10"/>
      <c r="I39" s="13"/>
      <c r="J39" s="10"/>
      <c r="K39" s="10"/>
      <c r="L39" s="13"/>
      <c r="M39" s="13"/>
      <c r="N39" s="15"/>
      <c r="O39" s="15"/>
      <c r="P39" s="13"/>
      <c r="Q39" s="13"/>
      <c r="R39" s="13"/>
      <c r="S39" s="13"/>
      <c r="T39" s="13"/>
      <c r="U39" s="13"/>
      <c r="V39" s="15"/>
      <c r="W39" s="15"/>
      <c r="X39" s="13"/>
      <c r="Y39" s="15"/>
      <c r="Z39" s="15"/>
      <c r="AA39" s="16"/>
      <c r="AB39" s="16"/>
      <c r="AC39" s="15"/>
    </row>
    <row r="40" spans="2:29" x14ac:dyDescent="0.2">
      <c r="B40" s="11"/>
      <c r="C40" s="11"/>
      <c r="D40" s="24"/>
      <c r="E40" s="17"/>
      <c r="F40" s="13"/>
      <c r="G40" s="13"/>
      <c r="H40" s="10"/>
      <c r="I40" s="13"/>
      <c r="J40" s="10"/>
      <c r="K40" s="10"/>
      <c r="L40" s="13"/>
      <c r="M40" s="13"/>
      <c r="N40" s="15"/>
      <c r="O40" s="15"/>
      <c r="P40" s="13"/>
      <c r="Q40" s="13"/>
      <c r="R40" s="13"/>
      <c r="S40" s="13"/>
      <c r="T40" s="13"/>
      <c r="U40" s="13"/>
      <c r="V40" s="15"/>
      <c r="W40" s="15"/>
      <c r="X40" s="13"/>
      <c r="Y40" s="15"/>
      <c r="Z40" s="15"/>
      <c r="AA40" s="16"/>
      <c r="AB40" s="16"/>
      <c r="AC40" s="15"/>
    </row>
    <row r="41" spans="2:29" x14ac:dyDescent="0.2">
      <c r="B41" s="20"/>
      <c r="C41" s="11"/>
      <c r="D41" s="24"/>
      <c r="E41" s="17"/>
      <c r="F41" s="13"/>
      <c r="G41" s="13"/>
      <c r="H41" s="10"/>
      <c r="I41" s="13"/>
      <c r="J41" s="10"/>
      <c r="K41" s="10"/>
      <c r="L41" s="13"/>
      <c r="M41" s="13"/>
      <c r="N41" s="15"/>
      <c r="O41" s="15"/>
      <c r="P41" s="13"/>
      <c r="Q41" s="13"/>
      <c r="R41" s="13"/>
      <c r="S41" s="13"/>
      <c r="T41" s="13"/>
      <c r="U41" s="13"/>
      <c r="V41" s="15"/>
      <c r="W41" s="15"/>
      <c r="X41" s="13"/>
      <c r="Y41" s="15"/>
      <c r="Z41" s="15"/>
      <c r="AA41" s="16"/>
      <c r="AB41" s="16"/>
      <c r="AC41" s="15"/>
    </row>
    <row r="42" spans="2:29" x14ac:dyDescent="0.2">
      <c r="B42" s="11"/>
      <c r="C42" s="11"/>
      <c r="D42" s="24"/>
      <c r="E42" s="17"/>
      <c r="F42" s="13"/>
      <c r="G42" s="13"/>
      <c r="H42" s="10"/>
      <c r="I42" s="13"/>
      <c r="J42" s="10"/>
      <c r="K42" s="10"/>
      <c r="L42" s="13"/>
      <c r="M42" s="13"/>
      <c r="N42" s="15"/>
      <c r="O42" s="15"/>
      <c r="P42" s="13"/>
      <c r="Q42" s="13"/>
      <c r="R42" s="13"/>
      <c r="S42" s="13"/>
      <c r="T42" s="13"/>
      <c r="U42" s="13"/>
      <c r="V42" s="15"/>
      <c r="W42" s="15"/>
      <c r="X42" s="13"/>
      <c r="Y42" s="15"/>
      <c r="Z42" s="15"/>
      <c r="AA42" s="16"/>
      <c r="AB42" s="16"/>
      <c r="AC42" s="15"/>
    </row>
    <row r="43" spans="2:29" x14ac:dyDescent="0.2">
      <c r="B43" s="20"/>
      <c r="C43" s="11"/>
      <c r="D43" s="24"/>
      <c r="E43" s="17"/>
      <c r="F43" s="13"/>
      <c r="G43" s="13"/>
      <c r="H43" s="10"/>
      <c r="I43" s="13"/>
      <c r="J43" s="10"/>
      <c r="K43" s="10"/>
      <c r="L43" s="13"/>
      <c r="M43" s="13"/>
      <c r="N43" s="15"/>
      <c r="O43" s="15"/>
      <c r="P43" s="13"/>
      <c r="Q43" s="13"/>
      <c r="R43" s="13"/>
      <c r="S43" s="13"/>
      <c r="T43" s="13"/>
      <c r="U43" s="13"/>
      <c r="V43" s="15"/>
      <c r="W43" s="15"/>
      <c r="X43" s="13"/>
      <c r="Y43" s="15"/>
      <c r="Z43" s="15"/>
      <c r="AA43" s="16"/>
      <c r="AB43" s="16"/>
      <c r="AC43" s="15"/>
    </row>
    <row r="44" spans="2:29" x14ac:dyDescent="0.2">
      <c r="B44" s="11"/>
      <c r="C44" s="11"/>
      <c r="D44" s="24"/>
      <c r="E44" s="17"/>
      <c r="F44" s="13"/>
      <c r="G44" s="13"/>
      <c r="H44" s="10"/>
      <c r="I44" s="13"/>
      <c r="J44" s="10"/>
      <c r="K44" s="10"/>
      <c r="L44" s="13"/>
      <c r="M44" s="13"/>
      <c r="N44" s="15"/>
      <c r="O44" s="15"/>
      <c r="P44" s="13"/>
      <c r="Q44" s="13"/>
      <c r="R44" s="13"/>
      <c r="S44" s="13"/>
      <c r="T44" s="13"/>
      <c r="U44" s="13"/>
      <c r="V44" s="15"/>
      <c r="W44" s="15"/>
      <c r="X44" s="13"/>
      <c r="Y44" s="15"/>
      <c r="Z44" s="15"/>
      <c r="AA44" s="16"/>
      <c r="AB44" s="16"/>
      <c r="AC44" s="15"/>
    </row>
    <row r="45" spans="2:29" x14ac:dyDescent="0.2">
      <c r="B45" s="20"/>
      <c r="C45" s="11"/>
      <c r="D45" s="24"/>
      <c r="E45" s="17"/>
      <c r="F45" s="13"/>
      <c r="G45" s="13"/>
      <c r="H45" s="10"/>
      <c r="I45" s="13"/>
      <c r="J45" s="10"/>
      <c r="K45" s="10"/>
      <c r="L45" s="13"/>
      <c r="M45" s="13"/>
      <c r="N45" s="15"/>
      <c r="O45" s="15"/>
      <c r="P45" s="13"/>
      <c r="Q45" s="13"/>
      <c r="R45" s="13"/>
      <c r="S45" s="13"/>
      <c r="T45" s="13"/>
      <c r="U45" s="13"/>
      <c r="V45" s="15"/>
      <c r="W45" s="15"/>
      <c r="X45" s="13"/>
      <c r="Y45" s="15"/>
      <c r="Z45" s="15"/>
      <c r="AA45" s="16"/>
      <c r="AB45" s="16"/>
      <c r="AC45" s="15"/>
    </row>
    <row r="46" spans="2:29" x14ac:dyDescent="0.2">
      <c r="B46" s="11"/>
      <c r="C46" s="11"/>
      <c r="D46" s="24"/>
      <c r="E46" s="17"/>
      <c r="F46" s="13"/>
      <c r="G46" s="13"/>
      <c r="H46" s="10"/>
      <c r="I46" s="13"/>
      <c r="J46" s="10"/>
      <c r="K46" s="10"/>
      <c r="L46" s="13"/>
      <c r="M46" s="13"/>
      <c r="N46" s="15"/>
      <c r="O46" s="15"/>
      <c r="P46" s="13"/>
      <c r="Q46" s="13"/>
      <c r="R46" s="13"/>
      <c r="S46" s="13"/>
      <c r="T46" s="13"/>
      <c r="U46" s="13"/>
      <c r="V46" s="15"/>
      <c r="W46" s="15"/>
      <c r="X46" s="13"/>
      <c r="Y46" s="15"/>
      <c r="Z46" s="15"/>
      <c r="AA46" s="16"/>
      <c r="AB46" s="16"/>
      <c r="AC46" s="15"/>
    </row>
    <row r="47" spans="2:29" x14ac:dyDescent="0.2">
      <c r="B47" s="20"/>
      <c r="C47" s="11"/>
      <c r="D47" s="24"/>
      <c r="E47" s="17"/>
      <c r="F47" s="13"/>
      <c r="G47" s="13"/>
      <c r="H47" s="10"/>
      <c r="I47" s="13"/>
      <c r="J47" s="10"/>
      <c r="K47" s="10"/>
      <c r="L47" s="13"/>
      <c r="M47" s="13"/>
      <c r="N47" s="15"/>
      <c r="O47" s="15"/>
      <c r="P47" s="13"/>
      <c r="Q47" s="13"/>
      <c r="R47" s="13"/>
      <c r="S47" s="13"/>
      <c r="T47" s="13"/>
      <c r="U47" s="13"/>
      <c r="V47" s="15"/>
      <c r="W47" s="15"/>
      <c r="X47" s="13"/>
      <c r="Y47" s="15"/>
      <c r="Z47" s="15"/>
      <c r="AA47" s="16"/>
      <c r="AB47" s="16"/>
      <c r="AC47" s="15"/>
    </row>
    <row r="48" spans="2:29" x14ac:dyDescent="0.2">
      <c r="B48" s="11"/>
      <c r="C48" s="11"/>
      <c r="D48" s="24"/>
      <c r="E48" s="17"/>
      <c r="F48" s="13"/>
      <c r="G48" s="13"/>
      <c r="H48" s="10"/>
      <c r="I48" s="13"/>
      <c r="J48" s="10"/>
      <c r="K48" s="10"/>
      <c r="L48" s="13"/>
      <c r="M48" s="13"/>
      <c r="N48" s="15"/>
      <c r="O48" s="15"/>
      <c r="P48" s="13"/>
      <c r="Q48" s="13"/>
      <c r="R48" s="13"/>
      <c r="S48" s="13"/>
      <c r="T48" s="13"/>
      <c r="U48" s="13"/>
      <c r="V48" s="15"/>
      <c r="W48" s="15"/>
      <c r="X48" s="13"/>
      <c r="Y48" s="15"/>
      <c r="Z48" s="15"/>
      <c r="AA48" s="16"/>
      <c r="AB48" s="16"/>
      <c r="AC48" s="15"/>
    </row>
    <row r="49" spans="2:29" x14ac:dyDescent="0.2">
      <c r="B49" s="20"/>
      <c r="C49" s="11"/>
      <c r="D49" s="24"/>
      <c r="E49" s="17"/>
      <c r="F49" s="13"/>
      <c r="G49" s="13"/>
      <c r="H49" s="10"/>
      <c r="I49" s="13"/>
      <c r="J49" s="10"/>
      <c r="K49" s="10"/>
      <c r="L49" s="13"/>
      <c r="M49" s="13"/>
      <c r="N49" s="15"/>
      <c r="O49" s="15"/>
      <c r="P49" s="13"/>
      <c r="Q49" s="13"/>
      <c r="R49" s="13"/>
      <c r="S49" s="13"/>
      <c r="T49" s="13"/>
      <c r="U49" s="13"/>
      <c r="V49" s="15"/>
      <c r="W49" s="15"/>
      <c r="X49" s="13"/>
      <c r="Y49" s="15"/>
      <c r="Z49" s="15"/>
      <c r="AA49" s="16"/>
      <c r="AB49" s="16"/>
      <c r="AC49" s="15"/>
    </row>
    <row r="50" spans="2:29" x14ac:dyDescent="0.2">
      <c r="B50" s="11"/>
      <c r="C50" s="11"/>
      <c r="D50" s="24"/>
      <c r="E50" s="17"/>
      <c r="F50" s="13"/>
      <c r="G50" s="13"/>
      <c r="H50" s="10"/>
      <c r="I50" s="13"/>
      <c r="J50" s="10"/>
      <c r="K50" s="10"/>
      <c r="L50" s="13"/>
      <c r="M50" s="13"/>
      <c r="N50" s="15"/>
      <c r="O50" s="15"/>
      <c r="P50" s="13"/>
      <c r="Q50" s="13"/>
      <c r="R50" s="13"/>
      <c r="S50" s="13"/>
      <c r="T50" s="13"/>
      <c r="U50" s="13"/>
      <c r="V50" s="15"/>
      <c r="W50" s="15"/>
      <c r="X50" s="13"/>
      <c r="Y50" s="15"/>
      <c r="Z50" s="15"/>
      <c r="AA50" s="16"/>
      <c r="AB50" s="16"/>
      <c r="AC50" s="15"/>
    </row>
    <row r="51" spans="2:29" x14ac:dyDescent="0.2">
      <c r="B51" s="20"/>
      <c r="C51" s="11"/>
      <c r="D51" s="24"/>
      <c r="E51" s="17"/>
      <c r="F51" s="13"/>
      <c r="G51" s="13"/>
      <c r="H51" s="10"/>
      <c r="I51" s="13"/>
      <c r="J51" s="10"/>
      <c r="K51" s="10"/>
      <c r="L51" s="13"/>
      <c r="M51" s="13"/>
      <c r="N51" s="15"/>
      <c r="O51" s="15"/>
      <c r="P51" s="13"/>
      <c r="Q51" s="13"/>
      <c r="R51" s="13"/>
      <c r="S51" s="13"/>
      <c r="T51" s="13"/>
      <c r="U51" s="13"/>
      <c r="V51" s="15"/>
      <c r="W51" s="15"/>
      <c r="X51" s="13"/>
      <c r="Y51" s="15"/>
      <c r="Z51" s="15"/>
      <c r="AA51" s="16"/>
      <c r="AB51" s="16"/>
      <c r="AC51" s="15"/>
    </row>
    <row r="52" spans="2:29" x14ac:dyDescent="0.2">
      <c r="B52" s="11"/>
      <c r="C52" s="11"/>
      <c r="D52" s="24"/>
      <c r="E52" s="17"/>
      <c r="F52" s="13"/>
      <c r="G52" s="13"/>
      <c r="H52" s="10"/>
      <c r="I52" s="13"/>
      <c r="J52" s="10"/>
      <c r="K52" s="10"/>
      <c r="L52" s="13"/>
      <c r="M52" s="13"/>
      <c r="N52" s="15"/>
      <c r="O52" s="15"/>
      <c r="P52" s="13"/>
      <c r="Q52" s="13"/>
      <c r="R52" s="13"/>
      <c r="S52" s="13"/>
      <c r="T52" s="13"/>
      <c r="U52" s="13"/>
      <c r="V52" s="15"/>
      <c r="W52" s="15"/>
      <c r="X52" s="13"/>
      <c r="Y52" s="15"/>
      <c r="Z52" s="15"/>
      <c r="AA52" s="16"/>
      <c r="AB52" s="16"/>
      <c r="AC52" s="15"/>
    </row>
    <row r="53" spans="2:29" x14ac:dyDescent="0.2">
      <c r="B53" s="20"/>
      <c r="C53" s="11"/>
      <c r="D53" s="24"/>
      <c r="E53" s="17"/>
      <c r="F53" s="13"/>
      <c r="G53" s="13"/>
      <c r="H53" s="10"/>
      <c r="I53" s="13"/>
      <c r="J53" s="10"/>
      <c r="K53" s="10"/>
      <c r="L53" s="13"/>
      <c r="M53" s="13"/>
      <c r="N53" s="15"/>
      <c r="O53" s="15"/>
      <c r="P53" s="13"/>
      <c r="Q53" s="13"/>
      <c r="R53" s="13"/>
      <c r="S53" s="13"/>
      <c r="T53" s="13"/>
      <c r="U53" s="13"/>
      <c r="V53" s="15"/>
      <c r="W53" s="15"/>
      <c r="X53" s="13"/>
      <c r="Y53" s="15"/>
      <c r="Z53" s="15"/>
      <c r="AA53" s="16"/>
      <c r="AB53" s="16"/>
      <c r="AC53" s="15"/>
    </row>
    <row r="54" spans="2:29" x14ac:dyDescent="0.2">
      <c r="B54" s="11"/>
      <c r="C54" s="11"/>
      <c r="D54" s="24"/>
      <c r="E54" s="17"/>
      <c r="F54" s="13"/>
      <c r="G54" s="13"/>
      <c r="H54" s="10"/>
      <c r="I54" s="13"/>
      <c r="J54" s="10"/>
      <c r="K54" s="10"/>
      <c r="L54" s="13"/>
      <c r="M54" s="13"/>
      <c r="N54" s="15"/>
      <c r="O54" s="15"/>
      <c r="P54" s="13"/>
      <c r="Q54" s="13"/>
      <c r="R54" s="13"/>
      <c r="S54" s="13"/>
      <c r="T54" s="13"/>
      <c r="U54" s="13"/>
      <c r="V54" s="15"/>
      <c r="W54" s="15"/>
      <c r="X54" s="13"/>
      <c r="Y54" s="15"/>
      <c r="Z54" s="15"/>
      <c r="AA54" s="16"/>
      <c r="AB54" s="16"/>
      <c r="AC54" s="15"/>
    </row>
    <row r="55" spans="2:29" x14ac:dyDescent="0.2">
      <c r="B55" s="20"/>
      <c r="C55" s="11"/>
      <c r="D55" s="24"/>
      <c r="E55" s="17"/>
      <c r="F55" s="13"/>
      <c r="G55" s="13"/>
      <c r="H55" s="10"/>
      <c r="I55" s="13"/>
      <c r="J55" s="10"/>
      <c r="K55" s="10"/>
      <c r="L55" s="13"/>
      <c r="M55" s="13"/>
      <c r="N55" s="15"/>
      <c r="O55" s="15"/>
      <c r="P55" s="13"/>
      <c r="Q55" s="13"/>
      <c r="R55" s="13"/>
      <c r="S55" s="13"/>
      <c r="T55" s="13"/>
      <c r="U55" s="13"/>
      <c r="V55" s="15"/>
      <c r="W55" s="15"/>
      <c r="X55" s="13"/>
      <c r="Y55" s="15"/>
      <c r="Z55" s="15"/>
      <c r="AA55" s="16"/>
      <c r="AB55" s="16"/>
      <c r="AC55" s="15"/>
    </row>
    <row r="56" spans="2:29" x14ac:dyDescent="0.2">
      <c r="B56" s="11"/>
      <c r="C56" s="11"/>
      <c r="D56" s="24"/>
      <c r="E56" s="17"/>
      <c r="F56" s="13"/>
      <c r="G56" s="13"/>
      <c r="H56" s="10"/>
      <c r="I56" s="13"/>
      <c r="J56" s="10"/>
      <c r="K56" s="10"/>
      <c r="L56" s="13"/>
      <c r="M56" s="13"/>
      <c r="N56" s="15"/>
      <c r="O56" s="15"/>
      <c r="P56" s="13"/>
      <c r="Q56" s="13"/>
      <c r="R56" s="13"/>
      <c r="S56" s="13"/>
      <c r="T56" s="13"/>
      <c r="U56" s="13"/>
      <c r="V56" s="15"/>
      <c r="W56" s="15"/>
      <c r="X56" s="13"/>
      <c r="Y56" s="15"/>
      <c r="Z56" s="15"/>
      <c r="AA56" s="16"/>
      <c r="AB56" s="16"/>
      <c r="AC56" s="15"/>
    </row>
    <row r="57" spans="2:29" x14ac:dyDescent="0.2">
      <c r="B57" s="20"/>
      <c r="C57" s="11"/>
      <c r="D57" s="24"/>
      <c r="E57" s="17"/>
      <c r="F57" s="13"/>
      <c r="G57" s="13"/>
      <c r="H57" s="10"/>
      <c r="I57" s="13"/>
      <c r="J57" s="10"/>
      <c r="K57" s="10"/>
      <c r="L57" s="13"/>
      <c r="M57" s="13"/>
      <c r="N57" s="15"/>
      <c r="O57" s="15"/>
      <c r="P57" s="13"/>
      <c r="Q57" s="13"/>
      <c r="R57" s="13"/>
      <c r="S57" s="13"/>
      <c r="T57" s="13"/>
      <c r="U57" s="13"/>
      <c r="V57" s="15"/>
      <c r="W57" s="15"/>
      <c r="X57" s="13"/>
      <c r="Y57" s="15"/>
      <c r="Z57" s="15"/>
      <c r="AA57" s="16"/>
      <c r="AB57" s="16"/>
      <c r="AC57" s="15"/>
    </row>
    <row r="58" spans="2:29" x14ac:dyDescent="0.2">
      <c r="B58" s="11"/>
      <c r="C58" s="11"/>
      <c r="D58" s="24"/>
      <c r="E58" s="17"/>
      <c r="F58" s="13"/>
      <c r="G58" s="13"/>
      <c r="H58" s="10"/>
      <c r="I58" s="13"/>
      <c r="J58" s="10"/>
      <c r="K58" s="10"/>
      <c r="L58" s="13"/>
      <c r="M58" s="13"/>
      <c r="N58" s="15"/>
      <c r="O58" s="15"/>
      <c r="P58" s="13"/>
      <c r="Q58" s="13"/>
      <c r="R58" s="13"/>
      <c r="S58" s="13"/>
      <c r="T58" s="13"/>
      <c r="U58" s="13"/>
      <c r="V58" s="15"/>
      <c r="W58" s="15"/>
      <c r="X58" s="13"/>
      <c r="Y58" s="15"/>
      <c r="Z58" s="15"/>
      <c r="AA58" s="16"/>
      <c r="AB58" s="16"/>
      <c r="AC58" s="15"/>
    </row>
    <row r="59" spans="2:29" x14ac:dyDescent="0.2">
      <c r="B59" s="20"/>
      <c r="C59" s="11"/>
      <c r="D59" s="24"/>
      <c r="E59" s="17"/>
      <c r="F59" s="13"/>
      <c r="G59" s="13"/>
      <c r="H59" s="10"/>
      <c r="I59" s="13"/>
      <c r="J59" s="10"/>
      <c r="K59" s="10"/>
      <c r="L59" s="13"/>
      <c r="M59" s="13"/>
      <c r="N59" s="15"/>
      <c r="O59" s="15"/>
      <c r="P59" s="13"/>
      <c r="Q59" s="13"/>
      <c r="R59" s="13"/>
      <c r="S59" s="13"/>
      <c r="T59" s="13"/>
      <c r="U59" s="13"/>
      <c r="V59" s="15"/>
      <c r="W59" s="15"/>
      <c r="X59" s="13"/>
      <c r="Y59" s="15"/>
      <c r="Z59" s="15"/>
      <c r="AA59" s="16"/>
      <c r="AB59" s="16"/>
      <c r="AC59" s="15"/>
    </row>
    <row r="60" spans="2:29" x14ac:dyDescent="0.2">
      <c r="B60" s="11"/>
      <c r="C60" s="11"/>
      <c r="D60" s="24"/>
      <c r="E60" s="17"/>
      <c r="F60" s="13"/>
      <c r="G60" s="13"/>
      <c r="H60" s="10"/>
      <c r="I60" s="13"/>
      <c r="J60" s="10"/>
      <c r="K60" s="10"/>
      <c r="L60" s="13"/>
      <c r="M60" s="13"/>
      <c r="N60" s="15"/>
      <c r="O60" s="15"/>
      <c r="P60" s="13"/>
      <c r="Q60" s="13"/>
      <c r="R60" s="13"/>
      <c r="S60" s="13"/>
      <c r="T60" s="13"/>
      <c r="U60" s="13"/>
      <c r="V60" s="15"/>
      <c r="W60" s="15"/>
      <c r="X60" s="13"/>
      <c r="Y60" s="15"/>
      <c r="Z60" s="15"/>
      <c r="AA60" s="16"/>
      <c r="AB60" s="16"/>
      <c r="AC60" s="15"/>
    </row>
    <row r="61" spans="2:29" x14ac:dyDescent="0.2">
      <c r="B61" s="20"/>
      <c r="C61" s="11"/>
      <c r="D61" s="24"/>
      <c r="E61" s="17"/>
      <c r="F61" s="13"/>
      <c r="G61" s="13"/>
      <c r="H61" s="10"/>
      <c r="I61" s="13"/>
      <c r="J61" s="10"/>
      <c r="K61" s="10"/>
      <c r="L61" s="13"/>
      <c r="M61" s="13"/>
      <c r="N61" s="15"/>
      <c r="O61" s="15"/>
      <c r="P61" s="13"/>
      <c r="Q61" s="13"/>
      <c r="R61" s="13"/>
      <c r="S61" s="13"/>
      <c r="T61" s="13"/>
      <c r="U61" s="13"/>
      <c r="V61" s="15"/>
      <c r="W61" s="15"/>
      <c r="X61" s="13"/>
      <c r="Y61" s="15"/>
      <c r="Z61" s="15"/>
      <c r="AA61" s="16"/>
      <c r="AB61" s="16"/>
      <c r="AC61" s="15"/>
    </row>
    <row r="62" spans="2:29" x14ac:dyDescent="0.2">
      <c r="B62" s="11"/>
      <c r="C62" s="11"/>
      <c r="D62" s="24"/>
      <c r="E62" s="17"/>
      <c r="F62" s="13"/>
      <c r="G62" s="13"/>
      <c r="H62" s="10"/>
      <c r="I62" s="13"/>
      <c r="J62" s="10"/>
      <c r="K62" s="10"/>
      <c r="L62" s="13"/>
      <c r="M62" s="13"/>
      <c r="N62" s="15"/>
      <c r="O62" s="15"/>
      <c r="P62" s="13"/>
      <c r="Q62" s="13"/>
      <c r="R62" s="13"/>
      <c r="S62" s="13"/>
      <c r="T62" s="13"/>
      <c r="U62" s="13"/>
      <c r="V62" s="15"/>
      <c r="W62" s="15"/>
      <c r="X62" s="13"/>
      <c r="Y62" s="15"/>
      <c r="Z62" s="15"/>
      <c r="AA62" s="16"/>
      <c r="AB62" s="16"/>
      <c r="AC62" s="15"/>
    </row>
    <row r="63" spans="2:29" x14ac:dyDescent="0.2">
      <c r="B63" s="20"/>
      <c r="C63" s="11"/>
      <c r="D63" s="24"/>
      <c r="E63" s="17"/>
      <c r="F63" s="13"/>
      <c r="G63" s="13"/>
      <c r="H63" s="10"/>
      <c r="I63" s="13"/>
      <c r="J63" s="10"/>
      <c r="K63" s="10"/>
      <c r="L63" s="13"/>
      <c r="M63" s="13"/>
      <c r="N63" s="15"/>
      <c r="O63" s="15"/>
      <c r="P63" s="13"/>
      <c r="Q63" s="13"/>
      <c r="R63" s="13"/>
      <c r="S63" s="13"/>
      <c r="T63" s="13"/>
      <c r="U63" s="13"/>
      <c r="V63" s="15"/>
      <c r="W63" s="15"/>
      <c r="X63" s="13"/>
      <c r="Y63" s="15"/>
      <c r="Z63" s="15"/>
      <c r="AA63" s="16"/>
      <c r="AB63" s="16"/>
      <c r="AC63" s="15"/>
    </row>
    <row r="64" spans="2:29" x14ac:dyDescent="0.2">
      <c r="B64" s="11"/>
      <c r="C64" s="11"/>
      <c r="D64" s="24"/>
      <c r="E64" s="17"/>
      <c r="F64" s="13"/>
      <c r="G64" s="13"/>
      <c r="H64" s="10"/>
      <c r="I64" s="13"/>
      <c r="J64" s="10"/>
      <c r="K64" s="10"/>
      <c r="L64" s="13"/>
      <c r="M64" s="13"/>
      <c r="N64" s="15"/>
      <c r="O64" s="15"/>
      <c r="P64" s="13"/>
      <c r="Q64" s="13"/>
      <c r="R64" s="13"/>
      <c r="S64" s="13"/>
      <c r="T64" s="13"/>
      <c r="U64" s="13"/>
      <c r="V64" s="15"/>
      <c r="W64" s="15"/>
      <c r="X64" s="13"/>
      <c r="Y64" s="15"/>
      <c r="Z64" s="15"/>
      <c r="AA64" s="16"/>
      <c r="AB64" s="16"/>
      <c r="AC64" s="15"/>
    </row>
    <row r="65" spans="2:29" x14ac:dyDescent="0.2">
      <c r="B65" s="20"/>
      <c r="C65" s="11"/>
      <c r="D65" s="24"/>
      <c r="E65" s="17"/>
      <c r="F65" s="13"/>
      <c r="G65" s="13"/>
      <c r="H65" s="10"/>
      <c r="I65" s="13"/>
      <c r="J65" s="10"/>
      <c r="K65" s="10"/>
      <c r="L65" s="13"/>
      <c r="M65" s="13"/>
      <c r="N65" s="15"/>
      <c r="O65" s="15"/>
      <c r="P65" s="13"/>
      <c r="Q65" s="13"/>
      <c r="R65" s="13"/>
      <c r="S65" s="13"/>
      <c r="T65" s="13"/>
      <c r="U65" s="13"/>
      <c r="V65" s="15"/>
      <c r="W65" s="15"/>
      <c r="X65" s="13"/>
      <c r="Y65" s="15"/>
      <c r="Z65" s="15"/>
      <c r="AA65" s="16"/>
      <c r="AB65" s="16"/>
      <c r="AC65" s="15"/>
    </row>
    <row r="66" spans="2:29" x14ac:dyDescent="0.2">
      <c r="B66" s="11"/>
      <c r="C66" s="11"/>
      <c r="D66" s="24"/>
      <c r="E66" s="17"/>
      <c r="F66" s="13"/>
      <c r="G66" s="13"/>
      <c r="H66" s="10"/>
      <c r="I66" s="13"/>
      <c r="J66" s="10"/>
      <c r="K66" s="10"/>
      <c r="L66" s="13"/>
      <c r="M66" s="13"/>
      <c r="N66" s="15"/>
      <c r="O66" s="15"/>
      <c r="P66" s="13"/>
      <c r="Q66" s="13"/>
      <c r="R66" s="13"/>
      <c r="S66" s="13"/>
      <c r="T66" s="13"/>
      <c r="U66" s="13"/>
      <c r="V66" s="15"/>
      <c r="W66" s="15"/>
      <c r="X66" s="13"/>
      <c r="Y66" s="15"/>
      <c r="Z66" s="15"/>
      <c r="AA66" s="16"/>
      <c r="AB66" s="16"/>
      <c r="AC66" s="15"/>
    </row>
    <row r="67" spans="2:29" x14ac:dyDescent="0.2">
      <c r="B67" s="20"/>
      <c r="C67" s="11"/>
      <c r="D67" s="24"/>
      <c r="E67" s="17"/>
      <c r="F67" s="13"/>
      <c r="G67" s="13"/>
      <c r="H67" s="10"/>
      <c r="I67" s="13"/>
      <c r="J67" s="10"/>
      <c r="K67" s="10"/>
      <c r="L67" s="13"/>
      <c r="M67" s="13"/>
      <c r="N67" s="15"/>
      <c r="O67" s="15"/>
      <c r="P67" s="13"/>
      <c r="Q67" s="13"/>
      <c r="R67" s="13"/>
      <c r="S67" s="13"/>
      <c r="T67" s="13"/>
      <c r="U67" s="13"/>
      <c r="V67" s="15"/>
      <c r="W67" s="15"/>
      <c r="X67" s="13"/>
      <c r="Y67" s="15"/>
      <c r="Z67" s="15"/>
      <c r="AA67" s="16"/>
      <c r="AB67" s="16"/>
      <c r="AC67" s="15"/>
    </row>
    <row r="68" spans="2:29" x14ac:dyDescent="0.2">
      <c r="B68" s="11"/>
      <c r="C68" s="11"/>
      <c r="D68" s="24"/>
      <c r="E68" s="17"/>
      <c r="F68" s="13"/>
      <c r="G68" s="13"/>
      <c r="H68" s="10"/>
      <c r="I68" s="13"/>
      <c r="J68" s="10"/>
      <c r="K68" s="10"/>
      <c r="L68" s="13"/>
      <c r="M68" s="13"/>
      <c r="N68" s="15"/>
      <c r="O68" s="15"/>
      <c r="P68" s="13"/>
      <c r="Q68" s="13"/>
      <c r="R68" s="13"/>
      <c r="S68" s="13"/>
      <c r="T68" s="13"/>
      <c r="U68" s="13"/>
      <c r="V68" s="15"/>
      <c r="W68" s="15"/>
      <c r="X68" s="13"/>
      <c r="Y68" s="15"/>
      <c r="Z68" s="15"/>
      <c r="AA68" s="16"/>
      <c r="AB68" s="16"/>
      <c r="AC68" s="15"/>
    </row>
    <row r="69" spans="2:29" x14ac:dyDescent="0.2">
      <c r="B69" s="20"/>
      <c r="C69" s="11"/>
      <c r="D69" s="24"/>
      <c r="E69" s="17"/>
      <c r="F69" s="13"/>
      <c r="G69" s="13"/>
      <c r="H69" s="10"/>
      <c r="I69" s="13"/>
      <c r="J69" s="10"/>
      <c r="K69" s="10"/>
      <c r="L69" s="13"/>
      <c r="M69" s="13"/>
      <c r="N69" s="15"/>
      <c r="O69" s="15"/>
      <c r="P69" s="13"/>
      <c r="Q69" s="13"/>
      <c r="R69" s="13"/>
      <c r="S69" s="13"/>
      <c r="T69" s="13"/>
      <c r="U69" s="13"/>
      <c r="V69" s="15"/>
      <c r="W69" s="15"/>
      <c r="X69" s="13"/>
      <c r="Y69" s="15"/>
      <c r="Z69" s="15"/>
      <c r="AA69" s="16"/>
      <c r="AB69" s="16"/>
      <c r="AC69" s="15"/>
    </row>
    <row r="70" spans="2:29" x14ac:dyDescent="0.2">
      <c r="B70" s="11"/>
      <c r="C70" s="11"/>
      <c r="D70" s="24"/>
      <c r="E70" s="17"/>
      <c r="F70" s="13"/>
      <c r="G70" s="13"/>
      <c r="H70" s="10"/>
      <c r="I70" s="13"/>
      <c r="J70" s="10"/>
      <c r="K70" s="10"/>
      <c r="L70" s="13"/>
      <c r="M70" s="13"/>
      <c r="N70" s="15"/>
      <c r="O70" s="15"/>
      <c r="P70" s="13"/>
      <c r="Q70" s="13"/>
      <c r="R70" s="13"/>
      <c r="S70" s="13"/>
      <c r="T70" s="13"/>
      <c r="U70" s="13"/>
      <c r="V70" s="15"/>
      <c r="W70" s="15"/>
      <c r="X70" s="13"/>
      <c r="Y70" s="15"/>
      <c r="Z70" s="15"/>
      <c r="AA70" s="16"/>
      <c r="AB70" s="16"/>
      <c r="AC70" s="15"/>
    </row>
    <row r="71" spans="2:29" x14ac:dyDescent="0.2">
      <c r="B71" s="20"/>
      <c r="C71" s="11"/>
      <c r="D71" s="24"/>
      <c r="E71" s="17"/>
      <c r="F71" s="13"/>
      <c r="G71" s="13"/>
      <c r="H71" s="10"/>
      <c r="I71" s="13"/>
      <c r="J71" s="10"/>
      <c r="K71" s="10"/>
      <c r="L71" s="13"/>
      <c r="M71" s="13"/>
      <c r="N71" s="15"/>
      <c r="O71" s="15"/>
      <c r="P71" s="13"/>
      <c r="Q71" s="13"/>
      <c r="R71" s="13"/>
      <c r="S71" s="13"/>
      <c r="T71" s="13"/>
      <c r="U71" s="13"/>
      <c r="V71" s="15"/>
      <c r="W71" s="15"/>
      <c r="X71" s="13"/>
      <c r="Y71" s="15"/>
      <c r="Z71" s="15"/>
      <c r="AA71" s="16"/>
      <c r="AB71" s="16"/>
      <c r="AC71" s="15"/>
    </row>
    <row r="72" spans="2:29" x14ac:dyDescent="0.2">
      <c r="B72" s="11"/>
      <c r="C72" s="11"/>
      <c r="D72" s="24"/>
      <c r="E72" s="17"/>
      <c r="F72" s="13"/>
      <c r="G72" s="13"/>
      <c r="H72" s="10"/>
      <c r="I72" s="13"/>
      <c r="J72" s="10"/>
      <c r="K72" s="10"/>
      <c r="L72" s="13"/>
      <c r="M72" s="13"/>
      <c r="N72" s="15"/>
      <c r="O72" s="15"/>
      <c r="P72" s="13"/>
      <c r="Q72" s="13"/>
      <c r="R72" s="13"/>
      <c r="S72" s="13"/>
      <c r="T72" s="13"/>
      <c r="U72" s="13"/>
      <c r="V72" s="15"/>
      <c r="W72" s="15"/>
      <c r="X72" s="13"/>
      <c r="Y72" s="15"/>
      <c r="Z72" s="15"/>
      <c r="AA72" s="16"/>
      <c r="AB72" s="16"/>
      <c r="AC72" s="15"/>
    </row>
    <row r="73" spans="2:29" x14ac:dyDescent="0.2">
      <c r="B73" s="20"/>
      <c r="C73" s="11"/>
      <c r="D73" s="24"/>
      <c r="E73" s="17"/>
      <c r="F73" s="13"/>
      <c r="G73" s="13"/>
      <c r="H73" s="10"/>
      <c r="I73" s="13"/>
      <c r="J73" s="10"/>
      <c r="K73" s="10"/>
      <c r="L73" s="13"/>
      <c r="M73" s="13"/>
      <c r="N73" s="15"/>
      <c r="O73" s="15"/>
      <c r="P73" s="13"/>
      <c r="Q73" s="13"/>
      <c r="R73" s="13"/>
      <c r="S73" s="13"/>
      <c r="T73" s="13"/>
      <c r="U73" s="13"/>
      <c r="V73" s="15"/>
      <c r="W73" s="15"/>
      <c r="X73" s="13"/>
      <c r="Y73" s="15"/>
      <c r="Z73" s="15"/>
      <c r="AA73" s="16"/>
      <c r="AB73" s="16"/>
      <c r="AC73" s="15"/>
    </row>
    <row r="74" spans="2:29" x14ac:dyDescent="0.2">
      <c r="B74" s="11"/>
      <c r="C74" s="11"/>
      <c r="D74" s="24"/>
      <c r="E74" s="17"/>
      <c r="F74" s="13"/>
      <c r="G74" s="13"/>
      <c r="H74" s="10"/>
      <c r="I74" s="13"/>
      <c r="J74" s="10"/>
      <c r="K74" s="10"/>
      <c r="L74" s="13"/>
      <c r="M74" s="13"/>
      <c r="N74" s="15"/>
      <c r="O74" s="15"/>
      <c r="P74" s="13"/>
      <c r="Q74" s="13"/>
      <c r="R74" s="13"/>
      <c r="S74" s="13"/>
      <c r="T74" s="13"/>
      <c r="U74" s="13"/>
      <c r="V74" s="15"/>
      <c r="W74" s="15"/>
      <c r="X74" s="13"/>
      <c r="Y74" s="15"/>
      <c r="Z74" s="15"/>
      <c r="AA74" s="16"/>
      <c r="AB74" s="16"/>
      <c r="AC74" s="15"/>
    </row>
    <row r="75" spans="2:29" x14ac:dyDescent="0.2">
      <c r="B75" s="20"/>
      <c r="C75" s="11"/>
      <c r="D75" s="24"/>
      <c r="E75" s="17"/>
      <c r="F75" s="13"/>
      <c r="G75" s="13"/>
      <c r="H75" s="10"/>
      <c r="I75" s="13"/>
      <c r="J75" s="10"/>
      <c r="K75" s="10"/>
      <c r="L75" s="13"/>
      <c r="M75" s="13"/>
      <c r="N75" s="15"/>
      <c r="O75" s="15"/>
      <c r="P75" s="13"/>
      <c r="Q75" s="13"/>
      <c r="R75" s="13"/>
      <c r="S75" s="13"/>
      <c r="T75" s="13"/>
      <c r="U75" s="13"/>
      <c r="V75" s="15"/>
      <c r="W75" s="15"/>
      <c r="X75" s="13"/>
      <c r="Y75" s="15"/>
      <c r="Z75" s="15"/>
      <c r="AA75" s="16"/>
      <c r="AB75" s="16"/>
      <c r="AC75" s="15"/>
    </row>
    <row r="76" spans="2:29" x14ac:dyDescent="0.2">
      <c r="B76" s="11"/>
      <c r="C76" s="11"/>
      <c r="D76" s="24"/>
      <c r="E76" s="17"/>
      <c r="F76" s="13"/>
      <c r="G76" s="13"/>
      <c r="H76" s="10"/>
      <c r="I76" s="13"/>
      <c r="J76" s="10"/>
      <c r="K76" s="10"/>
      <c r="L76" s="13"/>
      <c r="M76" s="13"/>
      <c r="N76" s="15"/>
      <c r="O76" s="15"/>
      <c r="P76" s="13"/>
      <c r="Q76" s="13"/>
      <c r="R76" s="13"/>
      <c r="S76" s="13"/>
      <c r="T76" s="13"/>
      <c r="U76" s="13"/>
      <c r="V76" s="15"/>
      <c r="W76" s="15"/>
      <c r="X76" s="13"/>
      <c r="Y76" s="15"/>
      <c r="Z76" s="15"/>
      <c r="AA76" s="16"/>
      <c r="AB76" s="16"/>
      <c r="AC76" s="15"/>
    </row>
    <row r="77" spans="2:29" x14ac:dyDescent="0.2">
      <c r="B77" s="20"/>
      <c r="C77" s="11"/>
      <c r="D77" s="24"/>
      <c r="E77" s="17"/>
      <c r="F77" s="13"/>
      <c r="G77" s="13"/>
      <c r="H77" s="10"/>
      <c r="I77" s="13"/>
      <c r="J77" s="10"/>
      <c r="K77" s="10"/>
      <c r="L77" s="13"/>
      <c r="M77" s="13"/>
      <c r="N77" s="15"/>
      <c r="O77" s="15"/>
      <c r="P77" s="13"/>
      <c r="Q77" s="13"/>
      <c r="R77" s="13"/>
      <c r="S77" s="13"/>
      <c r="T77" s="13"/>
      <c r="U77" s="13"/>
      <c r="V77" s="15"/>
      <c r="W77" s="15"/>
      <c r="X77" s="13"/>
      <c r="Y77" s="15"/>
      <c r="Z77" s="15"/>
      <c r="AA77" s="16"/>
      <c r="AB77" s="16"/>
      <c r="AC77" s="15"/>
    </row>
    <row r="78" spans="2:29" x14ac:dyDescent="0.2">
      <c r="B78" s="11"/>
      <c r="C78" s="11"/>
      <c r="D78" s="24"/>
      <c r="E78" s="17"/>
      <c r="F78" s="13"/>
      <c r="G78" s="13"/>
      <c r="H78" s="10"/>
      <c r="I78" s="13"/>
      <c r="J78" s="10"/>
      <c r="K78" s="10"/>
      <c r="L78" s="13"/>
      <c r="M78" s="13"/>
      <c r="N78" s="15"/>
      <c r="O78" s="15"/>
      <c r="P78" s="13"/>
      <c r="Q78" s="13"/>
      <c r="R78" s="13"/>
      <c r="S78" s="13"/>
      <c r="T78" s="13"/>
      <c r="U78" s="13"/>
      <c r="V78" s="15"/>
      <c r="W78" s="15"/>
      <c r="X78" s="13"/>
      <c r="Y78" s="15"/>
      <c r="Z78" s="15"/>
      <c r="AA78" s="16"/>
      <c r="AB78" s="16"/>
      <c r="AC78" s="15"/>
    </row>
    <row r="79" spans="2:29" x14ac:dyDescent="0.2">
      <c r="B79" s="20"/>
      <c r="C79" s="11"/>
      <c r="D79" s="24"/>
      <c r="E79" s="17"/>
      <c r="F79" s="13"/>
      <c r="G79" s="13"/>
      <c r="H79" s="10"/>
      <c r="I79" s="13"/>
      <c r="J79" s="10"/>
      <c r="K79" s="10"/>
      <c r="L79" s="13"/>
      <c r="M79" s="13"/>
      <c r="N79" s="15"/>
      <c r="O79" s="15"/>
      <c r="P79" s="13"/>
      <c r="Q79" s="13"/>
      <c r="R79" s="13"/>
      <c r="S79" s="13"/>
      <c r="T79" s="13"/>
      <c r="U79" s="13"/>
      <c r="V79" s="15"/>
      <c r="W79" s="15"/>
      <c r="X79" s="13"/>
      <c r="Y79" s="15"/>
      <c r="Z79" s="15"/>
      <c r="AA79" s="16"/>
      <c r="AB79" s="16"/>
      <c r="AC79" s="15"/>
    </row>
    <row r="80" spans="2:29" x14ac:dyDescent="0.2">
      <c r="B80" s="11"/>
      <c r="C80" s="11"/>
      <c r="D80" s="24"/>
      <c r="E80" s="17"/>
      <c r="F80" s="13"/>
      <c r="G80" s="13"/>
      <c r="H80" s="10"/>
      <c r="I80" s="13"/>
      <c r="J80" s="10"/>
      <c r="K80" s="10"/>
      <c r="L80" s="13"/>
      <c r="M80" s="13"/>
      <c r="N80" s="15"/>
      <c r="O80" s="15"/>
      <c r="P80" s="13"/>
      <c r="Q80" s="13"/>
      <c r="R80" s="13"/>
      <c r="S80" s="13"/>
      <c r="T80" s="13"/>
      <c r="U80" s="13"/>
      <c r="V80" s="15"/>
      <c r="W80" s="15"/>
      <c r="X80" s="13"/>
      <c r="Y80" s="15"/>
      <c r="Z80" s="15"/>
      <c r="AA80" s="16"/>
      <c r="AB80" s="16"/>
      <c r="AC80" s="15"/>
    </row>
    <row r="81" spans="1:29" x14ac:dyDescent="0.2">
      <c r="B81" s="20"/>
      <c r="C81" s="11"/>
      <c r="D81" s="24"/>
      <c r="E81" s="17"/>
      <c r="F81" s="13"/>
      <c r="G81" s="13"/>
      <c r="H81" s="10"/>
      <c r="I81" s="13"/>
      <c r="J81" s="10"/>
      <c r="K81" s="10"/>
      <c r="L81" s="13"/>
      <c r="M81" s="13"/>
      <c r="N81" s="15"/>
      <c r="O81" s="15"/>
      <c r="P81" s="13"/>
      <c r="Q81" s="13"/>
      <c r="R81" s="13"/>
      <c r="S81" s="13"/>
      <c r="T81" s="13"/>
      <c r="U81" s="13"/>
      <c r="V81" s="15"/>
      <c r="W81" s="15"/>
      <c r="X81" s="13"/>
      <c r="Y81" s="15"/>
      <c r="Z81" s="15"/>
      <c r="AA81" s="16"/>
      <c r="AB81" s="16"/>
      <c r="AC81" s="15"/>
    </row>
    <row r="82" spans="1:29" x14ac:dyDescent="0.2">
      <c r="B82" s="11"/>
      <c r="C82" s="11"/>
      <c r="D82" s="24"/>
      <c r="E82" s="17"/>
      <c r="F82" s="13"/>
      <c r="G82" s="13"/>
      <c r="H82" s="10"/>
      <c r="I82" s="13"/>
      <c r="J82" s="10"/>
      <c r="K82" s="10"/>
      <c r="L82" s="13"/>
      <c r="M82" s="13"/>
      <c r="N82" s="15"/>
      <c r="O82" s="15"/>
      <c r="P82" s="13"/>
      <c r="Q82" s="13"/>
      <c r="R82" s="13"/>
      <c r="S82" s="13"/>
      <c r="T82" s="13"/>
      <c r="U82" s="13"/>
      <c r="V82" s="15"/>
      <c r="W82" s="15"/>
      <c r="X82" s="13"/>
      <c r="Y82" s="15"/>
      <c r="Z82" s="15"/>
      <c r="AA82" s="16"/>
      <c r="AB82" s="16"/>
      <c r="AC82" s="15"/>
    </row>
    <row r="83" spans="1:29" x14ac:dyDescent="0.2">
      <c r="B83" s="20"/>
      <c r="C83" s="11"/>
      <c r="D83" s="24"/>
      <c r="E83" s="17"/>
      <c r="F83" s="13"/>
      <c r="G83" s="13"/>
      <c r="H83" s="10"/>
      <c r="I83" s="13"/>
      <c r="J83" s="10"/>
      <c r="K83" s="10"/>
      <c r="L83" s="13"/>
      <c r="M83" s="13"/>
      <c r="N83" s="15"/>
      <c r="O83" s="15"/>
      <c r="P83" s="13"/>
      <c r="Q83" s="13"/>
      <c r="R83" s="13"/>
      <c r="S83" s="13"/>
      <c r="T83" s="13"/>
      <c r="U83" s="13"/>
      <c r="V83" s="15"/>
      <c r="W83" s="15"/>
      <c r="X83" s="13"/>
      <c r="Y83" s="15"/>
      <c r="Z83" s="15"/>
      <c r="AA83" s="16"/>
      <c r="AB83" s="16"/>
      <c r="AC83" s="15"/>
    </row>
    <row r="84" spans="1:29" x14ac:dyDescent="0.2">
      <c r="B84" s="11"/>
      <c r="C84" s="11"/>
      <c r="D84" s="24"/>
      <c r="E84" s="17"/>
      <c r="F84" s="13"/>
      <c r="G84" s="13"/>
      <c r="H84" s="10"/>
      <c r="I84" s="13"/>
      <c r="J84" s="10"/>
      <c r="K84" s="10"/>
      <c r="L84" s="13"/>
      <c r="M84" s="13"/>
      <c r="N84" s="15"/>
      <c r="O84" s="15"/>
      <c r="P84" s="13"/>
      <c r="Q84" s="13"/>
      <c r="R84" s="13"/>
      <c r="S84" s="13"/>
      <c r="T84" s="13"/>
      <c r="U84" s="13"/>
      <c r="V84" s="15"/>
      <c r="W84" s="15"/>
      <c r="X84" s="13"/>
      <c r="Y84" s="15"/>
      <c r="Z84" s="15"/>
      <c r="AA84" s="16"/>
      <c r="AB84" s="16"/>
      <c r="AC84" s="15"/>
    </row>
    <row r="85" spans="1:29" x14ac:dyDescent="0.2">
      <c r="B85" s="20"/>
      <c r="C85" s="11"/>
      <c r="D85" s="24"/>
      <c r="E85" s="17"/>
      <c r="F85" s="13"/>
      <c r="G85" s="13"/>
      <c r="H85" s="10"/>
      <c r="I85" s="13"/>
      <c r="J85" s="10"/>
      <c r="K85" s="10"/>
      <c r="L85" s="13"/>
      <c r="M85" s="13"/>
      <c r="N85" s="15"/>
      <c r="O85" s="15"/>
      <c r="P85" s="13"/>
      <c r="Q85" s="13"/>
      <c r="R85" s="13"/>
      <c r="S85" s="13"/>
      <c r="T85" s="13"/>
      <c r="U85" s="13"/>
      <c r="V85" s="15"/>
      <c r="W85" s="15"/>
      <c r="X85" s="13"/>
      <c r="Y85" s="15"/>
      <c r="Z85" s="15"/>
      <c r="AA85" s="16"/>
      <c r="AB85" s="16"/>
      <c r="AC85" s="15"/>
    </row>
    <row r="86" spans="1:29" x14ac:dyDescent="0.2">
      <c r="B86" s="11"/>
      <c r="C86" s="11"/>
      <c r="D86" s="24"/>
      <c r="E86" s="17"/>
      <c r="F86" s="13"/>
      <c r="G86" s="13"/>
      <c r="H86" s="10"/>
      <c r="I86" s="13"/>
      <c r="J86" s="10"/>
      <c r="K86" s="10"/>
      <c r="L86" s="13"/>
      <c r="M86" s="13"/>
      <c r="N86" s="15"/>
      <c r="O86" s="15"/>
      <c r="P86" s="13"/>
      <c r="Q86" s="13"/>
      <c r="R86" s="13"/>
      <c r="S86" s="13"/>
      <c r="T86" s="13"/>
      <c r="U86" s="13"/>
      <c r="V86" s="15"/>
      <c r="W86" s="15"/>
      <c r="X86" s="13"/>
      <c r="Y86" s="15"/>
      <c r="Z86" s="15"/>
      <c r="AA86" s="16"/>
      <c r="AB86" s="16"/>
      <c r="AC86" s="15"/>
    </row>
    <row r="87" spans="1:29" x14ac:dyDescent="0.2">
      <c r="B87" s="20"/>
      <c r="C87" s="11"/>
      <c r="D87" s="24"/>
      <c r="E87" s="17"/>
      <c r="F87" s="13"/>
      <c r="G87" s="13"/>
      <c r="H87" s="10"/>
      <c r="I87" s="13"/>
      <c r="J87" s="10"/>
      <c r="K87" s="10"/>
      <c r="L87" s="13"/>
      <c r="M87" s="13"/>
      <c r="N87" s="15"/>
      <c r="O87" s="15"/>
      <c r="P87" s="13"/>
      <c r="Q87" s="13"/>
      <c r="R87" s="13"/>
      <c r="S87" s="13"/>
      <c r="T87" s="13"/>
      <c r="U87" s="13"/>
      <c r="V87" s="15"/>
      <c r="W87" s="15"/>
      <c r="X87" s="13"/>
      <c r="Y87" s="15"/>
      <c r="Z87" s="15"/>
      <c r="AA87" s="16"/>
      <c r="AB87" s="16"/>
      <c r="AC87" s="15"/>
    </row>
    <row r="88" spans="1:29" x14ac:dyDescent="0.2">
      <c r="B88" s="11"/>
      <c r="C88" s="11"/>
      <c r="D88" s="24"/>
      <c r="E88" s="17"/>
      <c r="F88" s="13"/>
      <c r="G88" s="13"/>
      <c r="H88" s="10"/>
      <c r="I88" s="13"/>
      <c r="J88" s="10"/>
      <c r="K88" s="10"/>
      <c r="L88" s="13"/>
      <c r="M88" s="13"/>
      <c r="N88" s="15"/>
      <c r="O88" s="15"/>
      <c r="P88" s="13"/>
      <c r="Q88" s="13"/>
      <c r="R88" s="13"/>
      <c r="S88" s="13"/>
      <c r="T88" s="13"/>
      <c r="U88" s="13"/>
      <c r="V88" s="15"/>
      <c r="W88" s="15"/>
      <c r="X88" s="13"/>
      <c r="Y88" s="15"/>
      <c r="Z88" s="15"/>
      <c r="AA88" s="16"/>
      <c r="AB88" s="16"/>
      <c r="AC88" s="15"/>
    </row>
    <row r="89" spans="1:29" x14ac:dyDescent="0.2">
      <c r="B89" s="20"/>
      <c r="C89" s="11"/>
      <c r="D89" s="24"/>
      <c r="E89" s="17"/>
      <c r="F89" s="13"/>
      <c r="G89" s="13"/>
      <c r="H89" s="10"/>
      <c r="I89" s="13"/>
      <c r="J89" s="10"/>
      <c r="K89" s="10"/>
      <c r="L89" s="13"/>
      <c r="M89" s="13"/>
      <c r="N89" s="15"/>
      <c r="O89" s="15"/>
      <c r="P89" s="13"/>
      <c r="Q89" s="13"/>
      <c r="R89" s="13"/>
      <c r="S89" s="13"/>
      <c r="T89" s="13"/>
      <c r="U89" s="13"/>
      <c r="V89" s="15"/>
      <c r="W89" s="15"/>
      <c r="X89" s="13"/>
      <c r="Y89" s="15"/>
      <c r="Z89" s="15"/>
      <c r="AA89" s="16"/>
      <c r="AB89" s="16"/>
      <c r="AC89" s="15"/>
    </row>
    <row r="90" spans="1:29" x14ac:dyDescent="0.2">
      <c r="B90" s="11"/>
      <c r="C90" s="11"/>
      <c r="D90" s="24"/>
      <c r="E90" s="17"/>
      <c r="F90" s="13"/>
      <c r="G90" s="13"/>
      <c r="H90" s="10"/>
      <c r="I90" s="13"/>
      <c r="J90" s="10"/>
      <c r="K90" s="10"/>
      <c r="L90" s="13"/>
      <c r="M90" s="13"/>
      <c r="N90" s="15"/>
      <c r="O90" s="15"/>
      <c r="P90" s="13"/>
      <c r="Q90" s="13"/>
      <c r="R90" s="13"/>
      <c r="S90" s="13"/>
      <c r="T90" s="13"/>
      <c r="U90" s="13"/>
      <c r="V90" s="15"/>
      <c r="W90" s="15"/>
      <c r="X90" s="13"/>
      <c r="Y90" s="15"/>
      <c r="Z90" s="15"/>
      <c r="AA90" s="16"/>
      <c r="AB90" s="16"/>
      <c r="AC90" s="15"/>
    </row>
    <row r="91" spans="1:29" x14ac:dyDescent="0.2">
      <c r="B91" s="11"/>
      <c r="C91" s="11"/>
      <c r="D91" s="24"/>
      <c r="E91" s="17"/>
      <c r="F91" s="13"/>
      <c r="G91" s="13"/>
      <c r="H91" s="10"/>
      <c r="I91" s="13"/>
      <c r="J91" s="10"/>
      <c r="K91" s="10"/>
      <c r="L91" s="13"/>
      <c r="M91" s="13"/>
      <c r="N91" s="15"/>
      <c r="O91" s="15"/>
      <c r="P91" s="13"/>
      <c r="Q91" s="13"/>
      <c r="R91" s="13"/>
      <c r="S91" s="13"/>
      <c r="T91" s="13"/>
      <c r="U91" s="13"/>
      <c r="V91" s="15"/>
      <c r="W91" s="15"/>
      <c r="X91" s="13"/>
      <c r="Y91" s="15"/>
      <c r="Z91" s="15"/>
      <c r="AA91" s="16"/>
      <c r="AB91" s="16"/>
      <c r="AC91" s="15"/>
    </row>
    <row r="92" spans="1:29" x14ac:dyDescent="0.2">
      <c r="B92" s="20"/>
      <c r="C92" s="11"/>
      <c r="D92" s="11"/>
      <c r="E92" s="17"/>
      <c r="F92" s="13"/>
      <c r="G92" s="13"/>
      <c r="H92" s="10"/>
      <c r="I92" s="13"/>
      <c r="J92" s="10"/>
      <c r="K92" s="10"/>
      <c r="L92" s="13"/>
      <c r="M92" s="13"/>
      <c r="N92" s="15"/>
      <c r="O92" s="15"/>
      <c r="P92" s="13"/>
      <c r="Q92" s="13"/>
      <c r="R92" s="13"/>
      <c r="S92" s="13"/>
      <c r="T92" s="13"/>
      <c r="U92" s="13"/>
      <c r="V92" s="15"/>
      <c r="W92" s="15"/>
      <c r="X92" s="13"/>
      <c r="Y92" s="15"/>
      <c r="Z92" s="15"/>
      <c r="AA92" s="16"/>
      <c r="AB92" s="16"/>
      <c r="AC92" s="15"/>
    </row>
    <row r="93" spans="1:29" x14ac:dyDescent="0.2">
      <c r="A93" t="s">
        <v>60</v>
      </c>
      <c r="B93" s="11"/>
      <c r="C93" s="11"/>
      <c r="D93" s="11"/>
      <c r="E93" s="17"/>
      <c r="F93" s="13"/>
      <c r="G93" s="13"/>
      <c r="H93" s="10"/>
      <c r="I93" s="13"/>
      <c r="J93" s="10"/>
      <c r="K93" s="10"/>
      <c r="L93" s="13"/>
      <c r="M93" s="13"/>
      <c r="N93" s="15"/>
      <c r="O93" s="15"/>
      <c r="P93" s="13"/>
      <c r="Q93" s="13"/>
      <c r="R93" s="13"/>
      <c r="S93" s="13"/>
      <c r="T93" s="13"/>
      <c r="U93" s="13"/>
      <c r="V93" s="15"/>
      <c r="W93" s="15"/>
      <c r="X93" s="13"/>
      <c r="Y93" s="15"/>
      <c r="Z93" s="15"/>
      <c r="AA93" s="16"/>
      <c r="AB93" s="16"/>
      <c r="AC93" s="15"/>
    </row>
    <row r="94" spans="1:29" x14ac:dyDescent="0.2">
      <c r="B94" s="20"/>
      <c r="C94" s="11"/>
      <c r="D94" s="11"/>
      <c r="E94" s="17"/>
      <c r="F94" s="13"/>
      <c r="G94" s="13"/>
      <c r="H94" s="10"/>
      <c r="I94" s="13"/>
      <c r="J94" s="10"/>
      <c r="K94" s="10"/>
      <c r="L94" s="13"/>
      <c r="M94" s="13"/>
      <c r="N94" s="15"/>
      <c r="O94" s="15"/>
      <c r="P94" s="13"/>
      <c r="Q94" s="13"/>
      <c r="R94" s="13"/>
      <c r="S94" s="13"/>
      <c r="T94" s="13"/>
      <c r="U94" s="13"/>
      <c r="V94" s="15"/>
      <c r="W94" s="15"/>
      <c r="X94" s="13"/>
      <c r="Y94" s="15"/>
      <c r="Z94" s="15"/>
      <c r="AA94" s="16"/>
      <c r="AB94" s="16"/>
      <c r="AC94" s="15"/>
    </row>
    <row r="95" spans="1:29" x14ac:dyDescent="0.2">
      <c r="B95" s="11"/>
      <c r="C95" s="28"/>
      <c r="D95" s="11"/>
      <c r="E95" s="17"/>
      <c r="F95" s="13"/>
      <c r="G95" s="13"/>
      <c r="H95" s="10"/>
      <c r="I95" s="13"/>
      <c r="J95" s="10"/>
      <c r="K95" s="10"/>
      <c r="L95" s="13"/>
      <c r="M95" s="13"/>
      <c r="N95" s="15"/>
      <c r="O95" s="15"/>
      <c r="P95" s="13"/>
      <c r="Q95" s="13"/>
      <c r="R95" s="13"/>
      <c r="S95" s="13"/>
      <c r="T95" s="13"/>
      <c r="U95" s="13"/>
      <c r="V95" s="15"/>
      <c r="W95" s="15"/>
      <c r="X95" s="13"/>
      <c r="Y95" s="15"/>
      <c r="Z95" s="15"/>
      <c r="AA95" s="16"/>
      <c r="AB95" s="16"/>
      <c r="AC95" s="15"/>
    </row>
    <row r="96" spans="1:29" x14ac:dyDescent="0.2">
      <c r="B96" s="20"/>
      <c r="C96" s="28"/>
      <c r="D96" s="11"/>
      <c r="E96" s="17"/>
      <c r="F96" s="13"/>
      <c r="G96" s="13"/>
      <c r="H96" s="10"/>
      <c r="I96" s="13"/>
      <c r="J96" s="10"/>
      <c r="K96" s="10"/>
      <c r="L96" s="13"/>
      <c r="M96" s="13"/>
      <c r="N96" s="15"/>
      <c r="O96" s="15"/>
      <c r="P96" s="13"/>
      <c r="Q96" s="13"/>
      <c r="R96" s="13"/>
      <c r="S96" s="13"/>
      <c r="T96" s="13"/>
      <c r="U96" s="13"/>
      <c r="V96" s="15"/>
      <c r="W96" s="15"/>
      <c r="X96" s="13"/>
      <c r="Y96" s="15"/>
      <c r="Z96" s="15"/>
      <c r="AA96" s="16"/>
      <c r="AB96" s="16"/>
      <c r="AC96" s="15"/>
    </row>
    <row r="97" spans="2:29" x14ac:dyDescent="0.2">
      <c r="B97" s="11"/>
      <c r="C97" s="28"/>
      <c r="D97" s="11"/>
      <c r="E97" s="17"/>
      <c r="F97" s="13"/>
      <c r="G97" s="13"/>
      <c r="H97" s="10"/>
      <c r="I97" s="13"/>
      <c r="J97" s="10"/>
      <c r="K97" s="10"/>
      <c r="L97" s="13"/>
      <c r="M97" s="13"/>
      <c r="N97" s="15"/>
      <c r="O97" s="15"/>
      <c r="P97" s="13"/>
      <c r="Q97" s="13"/>
      <c r="R97" s="13"/>
      <c r="S97" s="13"/>
      <c r="T97" s="13"/>
      <c r="U97" s="13"/>
      <c r="V97" s="15"/>
      <c r="W97" s="15"/>
      <c r="X97" s="13"/>
      <c r="Y97" s="15"/>
      <c r="Z97" s="15"/>
      <c r="AA97" s="16"/>
      <c r="AB97" s="16"/>
      <c r="AC97" s="15"/>
    </row>
    <row r="98" spans="2:29" x14ac:dyDescent="0.2">
      <c r="B98" s="20"/>
      <c r="C98" s="28"/>
      <c r="D98" s="11"/>
      <c r="E98" s="17"/>
      <c r="F98" s="13"/>
      <c r="G98" s="13"/>
      <c r="H98" s="10"/>
      <c r="I98" s="13"/>
      <c r="J98" s="10"/>
      <c r="K98" s="10"/>
      <c r="L98" s="13"/>
      <c r="M98" s="13"/>
      <c r="N98" s="15"/>
      <c r="O98" s="15"/>
      <c r="P98" s="13"/>
      <c r="Q98" s="13"/>
      <c r="R98" s="13"/>
      <c r="S98" s="13"/>
      <c r="T98" s="13"/>
      <c r="U98" s="13"/>
      <c r="V98" s="15"/>
      <c r="W98" s="15"/>
      <c r="X98" s="13"/>
      <c r="Y98" s="15"/>
      <c r="Z98" s="15"/>
      <c r="AA98" s="16"/>
      <c r="AB98" s="16"/>
      <c r="AC98" s="15"/>
    </row>
    <row r="99" spans="2:29" x14ac:dyDescent="0.2">
      <c r="B99" s="11"/>
      <c r="C99" s="28"/>
      <c r="D99" s="11"/>
      <c r="E99" s="17"/>
      <c r="F99" s="13"/>
      <c r="G99" s="13"/>
      <c r="H99" s="10"/>
      <c r="I99" s="13"/>
      <c r="J99" s="10"/>
      <c r="K99" s="10"/>
      <c r="L99" s="13"/>
      <c r="M99" s="13"/>
      <c r="N99" s="15"/>
      <c r="O99" s="15"/>
      <c r="P99" s="13"/>
      <c r="Q99" s="13"/>
      <c r="R99" s="13"/>
      <c r="S99" s="13"/>
      <c r="T99" s="13"/>
      <c r="U99" s="13"/>
      <c r="V99" s="15"/>
      <c r="W99" s="15"/>
      <c r="X99" s="13"/>
      <c r="Y99" s="15"/>
      <c r="Z99" s="15"/>
      <c r="AA99" s="16"/>
      <c r="AB99" s="16"/>
      <c r="AC99" s="15"/>
    </row>
    <row r="100" spans="2:29" x14ac:dyDescent="0.2">
      <c r="B100" s="11"/>
      <c r="C100" s="28"/>
      <c r="D100" s="11"/>
      <c r="E100" s="17"/>
      <c r="F100" s="13"/>
      <c r="G100" s="13"/>
      <c r="H100" s="10"/>
      <c r="I100" s="13"/>
      <c r="J100" s="10"/>
      <c r="K100" s="10"/>
      <c r="L100" s="13"/>
      <c r="M100" s="13"/>
      <c r="N100" s="15"/>
      <c r="O100" s="15"/>
      <c r="P100" s="13"/>
      <c r="Q100" s="13"/>
      <c r="R100" s="13"/>
      <c r="S100" s="13"/>
      <c r="T100" s="13"/>
      <c r="U100" s="13"/>
      <c r="V100" s="15"/>
      <c r="W100" s="15"/>
      <c r="X100" s="13"/>
      <c r="Y100" s="15"/>
      <c r="Z100" s="15"/>
      <c r="AA100" s="16"/>
      <c r="AB100" s="16"/>
      <c r="AC100" s="15"/>
    </row>
    <row r="101" spans="2:29" x14ac:dyDescent="0.2">
      <c r="B101" s="11"/>
      <c r="C101" s="28"/>
      <c r="D101" s="11"/>
      <c r="E101" s="17"/>
      <c r="F101" s="13"/>
      <c r="G101" s="13"/>
      <c r="H101" s="10"/>
      <c r="I101" s="13"/>
      <c r="J101" s="10"/>
      <c r="K101" s="10"/>
      <c r="L101" s="13"/>
      <c r="M101" s="13"/>
      <c r="N101" s="15"/>
      <c r="O101" s="15"/>
      <c r="P101" s="13"/>
      <c r="Q101" s="13"/>
      <c r="R101" s="13"/>
      <c r="S101" s="13"/>
      <c r="T101" s="13"/>
      <c r="U101" s="13"/>
      <c r="V101" s="15"/>
      <c r="W101" s="15"/>
      <c r="X101" s="13"/>
      <c r="Y101" s="15"/>
      <c r="Z101" s="15"/>
      <c r="AA101" s="16"/>
      <c r="AB101" s="16"/>
      <c r="AC101" s="15"/>
    </row>
    <row r="102" spans="2:29" x14ac:dyDescent="0.2">
      <c r="B102" s="11"/>
      <c r="C102" s="28"/>
      <c r="D102" s="11"/>
      <c r="E102" s="17"/>
      <c r="F102" s="13"/>
      <c r="G102" s="13"/>
      <c r="H102" s="10"/>
      <c r="I102" s="13"/>
      <c r="J102" s="10"/>
      <c r="K102" s="10"/>
      <c r="L102" s="13"/>
      <c r="M102" s="13"/>
      <c r="N102" s="15"/>
      <c r="O102" s="15"/>
      <c r="P102" s="13"/>
      <c r="Q102" s="13"/>
      <c r="R102" s="13"/>
      <c r="S102" s="13"/>
      <c r="T102" s="13"/>
      <c r="U102" s="13"/>
      <c r="V102" s="15"/>
      <c r="W102" s="15"/>
      <c r="X102" s="13"/>
      <c r="Y102" s="15"/>
      <c r="Z102" s="15"/>
      <c r="AA102" s="16"/>
      <c r="AB102" s="16"/>
      <c r="AC102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view="pageBreakPreview" topLeftCell="A6" zoomScale="75" zoomScaleNormal="75" workbookViewId="0">
      <selection activeCell="U13" sqref="U13"/>
    </sheetView>
  </sheetViews>
  <sheetFormatPr defaultRowHeight="12.75" x14ac:dyDescent="0.2"/>
  <sheetData>
    <row r="1" spans="1:24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8" x14ac:dyDescent="0.25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">
      <c r="A5" s="21"/>
      <c r="B5" s="21"/>
      <c r="C5" s="21"/>
      <c r="D5" s="21"/>
      <c r="E5" s="21"/>
      <c r="F5" s="23" t="s">
        <v>36</v>
      </c>
      <c r="G5" s="21" t="str">
        <f>'Data Entry'!D8</f>
        <v>ID-4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">
      <c r="A6" s="21"/>
      <c r="B6" s="21"/>
      <c r="C6" s="21"/>
      <c r="D6" s="21"/>
      <c r="E6" s="21"/>
      <c r="F6" s="23" t="s">
        <v>37</v>
      </c>
      <c r="G6" s="21" t="str">
        <f>'Data Entry'!D5</f>
        <v>Volvo Interchange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">
      <c r="A7" s="21"/>
      <c r="B7" s="21"/>
      <c r="C7" s="21"/>
      <c r="D7" s="21"/>
      <c r="E7" s="21"/>
      <c r="F7" s="23" t="s">
        <v>38</v>
      </c>
      <c r="G7" s="21" t="str">
        <f>'Data Entry'!D6</f>
        <v>Berkeley County,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">
      <c r="A8" s="21"/>
      <c r="B8" s="21"/>
      <c r="C8" s="21"/>
      <c r="D8" s="21"/>
      <c r="E8" s="21"/>
      <c r="F8" s="23" t="s">
        <v>39</v>
      </c>
      <c r="G8" s="21" t="str">
        <f>'Data Entry'!D4</f>
        <v>1413-15-114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10</v>
      </c>
      <c r="V13">
        <v>0.6</v>
      </c>
      <c r="W13">
        <v>1.8</v>
      </c>
      <c r="X13">
        <v>3.3</v>
      </c>
    </row>
    <row r="14" spans="1:24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52"/>
  <sheetViews>
    <sheetView topLeftCell="A8" zoomScaleNormal="100" zoomScaleSheetLayoutView="100" workbookViewId="0">
      <selection activeCell="A31" sqref="A31:IV55"/>
    </sheetView>
  </sheetViews>
  <sheetFormatPr defaultRowHeight="12.75" x14ac:dyDescent="0.2"/>
  <cols>
    <col min="6" max="7" width="0" hidden="1" customWidth="1"/>
    <col min="9" max="9" width="0" hidden="1" customWidth="1"/>
    <col min="12" max="13" width="0" hidden="1" customWidth="1"/>
    <col min="14" max="15" width="9.28515625" bestFit="1" customWidth="1"/>
    <col min="16" max="16" width="9.28515625" hidden="1" customWidth="1"/>
    <col min="17" max="19" width="9.28515625" bestFit="1" customWidth="1"/>
    <col min="20" max="21" width="9.28515625" hidden="1" customWidth="1"/>
    <col min="22" max="23" width="9.28515625" bestFit="1" customWidth="1"/>
    <col min="24" max="25" width="9.28515625" hidden="1" customWidth="1"/>
    <col min="26" max="26" width="9.28515625" bestFit="1" customWidth="1"/>
    <col min="27" max="29" width="9.5703125" bestFit="1" customWidth="1"/>
  </cols>
  <sheetData>
    <row r="2" spans="1:29" ht="14.25" x14ac:dyDescent="0.2">
      <c r="A2" t="s">
        <v>57</v>
      </c>
      <c r="Q2" s="27">
        <v>1</v>
      </c>
      <c r="R2" t="s">
        <v>51</v>
      </c>
    </row>
    <row r="3" spans="1:29" ht="14.25" x14ac:dyDescent="0.2">
      <c r="Q3" s="27">
        <v>2</v>
      </c>
      <c r="R3" t="s">
        <v>53</v>
      </c>
    </row>
    <row r="4" spans="1:29" ht="14.25" x14ac:dyDescent="0.2">
      <c r="C4" s="8" t="str">
        <f>'Data Entry'!C4</f>
        <v>Job No:</v>
      </c>
      <c r="D4" s="25" t="str">
        <f>'Data Entry'!D4</f>
        <v>1413-15-114</v>
      </c>
      <c r="Q4" s="27">
        <v>3</v>
      </c>
      <c r="R4" t="s">
        <v>55</v>
      </c>
    </row>
    <row r="5" spans="1:29" ht="14.25" x14ac:dyDescent="0.2">
      <c r="C5" s="8" t="str">
        <f>'Data Entry'!C5</f>
        <v>Job Name:</v>
      </c>
      <c r="D5" s="25" t="str">
        <f>'Data Entry'!D5</f>
        <v>Volvo Interchange</v>
      </c>
      <c r="Q5" s="27">
        <v>4</v>
      </c>
      <c r="R5" t="s">
        <v>52</v>
      </c>
    </row>
    <row r="6" spans="1:29" ht="14.25" x14ac:dyDescent="0.2">
      <c r="C6" s="8" t="str">
        <f>'Data Entry'!C6</f>
        <v>Job Location:</v>
      </c>
      <c r="D6" s="25" t="str">
        <f>'Data Entry'!D6</f>
        <v>Berkeley County, SC</v>
      </c>
      <c r="Q6" s="27">
        <v>5</v>
      </c>
      <c r="R6" t="s">
        <v>54</v>
      </c>
    </row>
    <row r="7" spans="1:29" ht="14.25" x14ac:dyDescent="0.2">
      <c r="C7" s="8" t="str">
        <f>'Data Entry'!C7</f>
        <v>Date:</v>
      </c>
      <c r="D7" s="26">
        <f>'Data Entry'!D7</f>
        <v>42299</v>
      </c>
      <c r="Q7" s="27">
        <v>6</v>
      </c>
      <c r="R7" t="s">
        <v>55</v>
      </c>
    </row>
    <row r="8" spans="1:29" ht="14.25" x14ac:dyDescent="0.2">
      <c r="C8" s="8" t="str">
        <f>'Data Entry'!C8</f>
        <v>Sounding No:</v>
      </c>
      <c r="D8" s="25" t="str">
        <f>'Data Entry'!D8</f>
        <v>ID-4</v>
      </c>
      <c r="Q8" s="27">
        <v>7</v>
      </c>
      <c r="R8" t="s">
        <v>56</v>
      </c>
    </row>
    <row r="9" spans="1:29" x14ac:dyDescent="0.2">
      <c r="C9" s="8" t="str">
        <f>'Data Entry'!C9</f>
        <v>Ground Water Depth (ft):</v>
      </c>
      <c r="D9" s="25">
        <f>'Data Entry'!D9</f>
        <v>4</v>
      </c>
    </row>
    <row r="10" spans="1:29" x14ac:dyDescent="0.2">
      <c r="C10" s="8"/>
      <c r="D10" s="25"/>
    </row>
    <row r="11" spans="1:29" x14ac:dyDescent="0.2">
      <c r="C11" s="8"/>
      <c r="D11" s="25"/>
    </row>
    <row r="14" spans="1:29" ht="15.75" x14ac:dyDescent="0.3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A16" s="10"/>
      <c r="B16" s="10">
        <f>'Data Entry'!B16</f>
        <v>1</v>
      </c>
      <c r="C16" s="10">
        <f>'Data Entry'!C16</f>
        <v>1.6</v>
      </c>
      <c r="D16" s="10">
        <f>'Data Entry'!D16</f>
        <v>34.799999999999997</v>
      </c>
      <c r="E16" s="10">
        <f>'Data Entry'!E16</f>
        <v>0</v>
      </c>
      <c r="F16" s="10">
        <f>'Data Entry'!F16</f>
        <v>0.12775000000000025</v>
      </c>
      <c r="G16" s="10">
        <f>'Data Entry'!G16</f>
        <v>34.299999999999997</v>
      </c>
      <c r="H16" s="10">
        <f>'Data Entry'!H16</f>
        <v>0</v>
      </c>
      <c r="I16" s="10">
        <f>'Data Entry'!I16</f>
        <v>0</v>
      </c>
      <c r="J16" s="10">
        <f>'Data Entry'!J16</f>
        <v>105</v>
      </c>
      <c r="K16" s="10">
        <f>'Data Entry'!K16</f>
        <v>105</v>
      </c>
      <c r="L16">
        <f>'Data Entry'!L16</f>
        <v>5.0274354333649345E-2</v>
      </c>
      <c r="M16">
        <f>'Data Entry'!M16</f>
        <v>5.0274354333649345E-2</v>
      </c>
      <c r="N16" s="13">
        <f>'Data Entry'!N16</f>
        <v>267.49315068493098</v>
      </c>
      <c r="O16" s="15">
        <f>'Data Entry'!O16</f>
        <v>2.5410570000000048</v>
      </c>
      <c r="P16" s="15">
        <f>'Data Entry'!P16</f>
        <v>1185.777075</v>
      </c>
      <c r="Q16" s="15">
        <f>'Data Entry'!Q16</f>
        <v>0.6811320014101313</v>
      </c>
      <c r="R16" s="15">
        <f>'Data Entry'!R16</f>
        <v>-1</v>
      </c>
      <c r="S16" s="15">
        <f>'Data Entry'!S16</f>
        <v>-1</v>
      </c>
      <c r="T16" s="15" t="str">
        <f>IF('Data Entry'!T16=-1,"",'Data Entry'!T16)</f>
        <v/>
      </c>
      <c r="U16" s="15" t="str">
        <f>IF('Data Entry'!U16=-1,"",'Data Entry'!U16)</f>
        <v/>
      </c>
      <c r="V16" s="15">
        <f>IF('Data Entry'!V16=-99,"",'Data Entry'!V16)</f>
        <v>33.5687333365425</v>
      </c>
      <c r="W16" s="15">
        <f>IF('Data Entry'!W16=-99,"",'Data Entry'!W16)</f>
        <v>37.797824846753919</v>
      </c>
      <c r="X16" s="15">
        <f>'Data Entry'!X16</f>
        <v>1.3100288141682896</v>
      </c>
      <c r="Y16" s="15">
        <f>'Data Entry'!Y16</f>
        <v>1553.4021354301931</v>
      </c>
      <c r="Z16" s="15">
        <f>'Data Entry'!Z16</f>
        <v>2476.5428522204998</v>
      </c>
      <c r="AA16" s="15" t="str">
        <f>IF('Data Entry'!AA16=-99,"",'Data Entry'!AA16)</f>
        <v/>
      </c>
      <c r="AB16" s="15" t="str">
        <f>IF('Data Entry'!AB16=-99,"",'Data Entry'!AB16)</f>
        <v/>
      </c>
      <c r="AC16" s="15">
        <f>'Data Entry'!AC16</f>
        <v>3244.3424959313752</v>
      </c>
    </row>
    <row r="17" spans="1:29" x14ac:dyDescent="0.2">
      <c r="A17" s="10"/>
      <c r="B17" s="10">
        <f>'Data Entry'!B17</f>
        <v>2</v>
      </c>
      <c r="C17" s="10">
        <f>'Data Entry'!C17</f>
        <v>1.4</v>
      </c>
      <c r="D17" s="10">
        <f>'Data Entry'!D17</f>
        <v>33.6</v>
      </c>
      <c r="E17" s="10">
        <f>'Data Entry'!E17</f>
        <v>0</v>
      </c>
      <c r="F17" s="10">
        <f>'Data Entry'!F17</f>
        <v>-2.2250000000000325E-2</v>
      </c>
      <c r="G17" s="10">
        <f>'Data Entry'!G17</f>
        <v>33.1</v>
      </c>
      <c r="H17" s="10">
        <f>'Data Entry'!H17</f>
        <v>0</v>
      </c>
      <c r="I17" s="10">
        <f>'Data Entry'!I17</f>
        <v>0</v>
      </c>
      <c r="J17" s="10">
        <f>'Data Entry'!J17</f>
        <v>210</v>
      </c>
      <c r="K17" s="10">
        <f>'Data Entry'!K17</f>
        <v>210</v>
      </c>
      <c r="L17">
        <f>'Data Entry'!L17</f>
        <v>0.10054870866729869</v>
      </c>
      <c r="M17">
        <f>'Data Entry'!M17</f>
        <v>0.10054870866729869</v>
      </c>
      <c r="N17" s="13">
        <f>'Data Entry'!N17</f>
        <v>-1488.6404494381804</v>
      </c>
      <c r="O17" s="15">
        <f>'Data Entry'!O17</f>
        <v>-0.22128578571428895</v>
      </c>
      <c r="P17" s="15">
        <f>'Data Entry'!P17</f>
        <v>1149.342075</v>
      </c>
      <c r="Q17" s="15">
        <f>'Data Entry'!Q17</f>
        <v>-1</v>
      </c>
      <c r="R17" s="15">
        <f>'Data Entry'!R17</f>
        <v>-0.11263446492857307</v>
      </c>
      <c r="S17" s="15" t="e">
        <f>'Data Entry'!S17</f>
        <v>#NUM!</v>
      </c>
      <c r="T17" s="15" t="e">
        <f>IF('Data Entry'!T17=-1,"",'Data Entry'!T17)</f>
        <v>#NUM!</v>
      </c>
      <c r="U17" s="15">
        <f>IF('Data Entry'!U17=-1,"",'Data Entry'!U17)</f>
        <v>-2.2250000000000325E-3</v>
      </c>
      <c r="V17" s="15" t="str">
        <f>IF('Data Entry'!V17=-99,"",'Data Entry'!V17)</f>
        <v/>
      </c>
      <c r="W17" s="15" t="str">
        <f>IF('Data Entry'!W17=-99,"",'Data Entry'!W17)</f>
        <v/>
      </c>
      <c r="X17" s="15" t="e">
        <f>'Data Entry'!X17</f>
        <v>#NUM!</v>
      </c>
      <c r="Y17" s="15" t="e">
        <f>'Data Entry'!Y17</f>
        <v>#NUM!</v>
      </c>
      <c r="Z17" s="15">
        <f>'Data Entry'!Z17</f>
        <v>2400.4468973205003</v>
      </c>
      <c r="AA17" s="15" t="e">
        <f>IF('Data Entry'!AA17=-99,"",'Data Entry'!AA17)</f>
        <v>#NUM!</v>
      </c>
      <c r="AB17" s="15">
        <f>IF('Data Entry'!AB17=-99,"",'Data Entry'!AB17)</f>
        <v>-4.6470015000000675</v>
      </c>
      <c r="AC17" s="15" t="e">
        <f>'Data Entry'!AC17</f>
        <v>#NUM!</v>
      </c>
    </row>
    <row r="18" spans="1:29" x14ac:dyDescent="0.2">
      <c r="A18" s="10"/>
      <c r="B18" s="10">
        <f>'Data Entry'!B18</f>
        <v>3</v>
      </c>
      <c r="C18" s="10">
        <f>'Data Entry'!C18</f>
        <v>0.6</v>
      </c>
      <c r="D18" s="10">
        <f>'Data Entry'!D18</f>
        <v>4.0999999999999996</v>
      </c>
      <c r="E18" s="10">
        <f>'Data Entry'!E18</f>
        <v>0</v>
      </c>
      <c r="F18" s="10">
        <f>'Data Entry'!F18</f>
        <v>0.61275000000000013</v>
      </c>
      <c r="G18" s="10">
        <f>'Data Entry'!G18</f>
        <v>3.5999999999999996</v>
      </c>
      <c r="H18" s="10">
        <f>'Data Entry'!H18</f>
        <v>0</v>
      </c>
      <c r="I18" s="10">
        <f>'Data Entry'!I18</f>
        <v>0</v>
      </c>
      <c r="J18" s="10">
        <f>'Data Entry'!J18</f>
        <v>315</v>
      </c>
      <c r="K18" s="10">
        <f>'Data Entry'!K18</f>
        <v>315</v>
      </c>
      <c r="L18">
        <f>'Data Entry'!L18</f>
        <v>0.15082306300094803</v>
      </c>
      <c r="M18">
        <f>'Data Entry'!M18</f>
        <v>0.15082306300094803</v>
      </c>
      <c r="N18" s="13">
        <f>'Data Entry'!N18</f>
        <v>4.8751529987760076</v>
      </c>
      <c r="O18" s="15">
        <f>'Data Entry'!O18</f>
        <v>4.0627075714285725</v>
      </c>
      <c r="P18" s="15">
        <f>'Data Entry'!P18</f>
        <v>103.65757499999999</v>
      </c>
      <c r="Q18" s="15">
        <f>'Data Entry'!Q18</f>
        <v>0.99727768040856846</v>
      </c>
      <c r="R18" s="15">
        <f>'Data Entry'!R18</f>
        <v>-1</v>
      </c>
      <c r="S18" s="15">
        <f>'Data Entry'!S18</f>
        <v>-1</v>
      </c>
      <c r="T18" s="15" t="str">
        <f>IF('Data Entry'!T18=-1,"",'Data Entry'!T18)</f>
        <v/>
      </c>
      <c r="U18" s="15" t="str">
        <f>IF('Data Entry'!U18=-1,"",'Data Entry'!U18)</f>
        <v/>
      </c>
      <c r="V18" s="15">
        <f>IF('Data Entry'!V18=-99,"",'Data Entry'!V18)</f>
        <v>36.110328807125761</v>
      </c>
      <c r="W18" s="15">
        <f>IF('Data Entry'!W18=-99,"",'Data Entry'!W18)</f>
        <v>39.169118270497378</v>
      </c>
      <c r="X18" s="15">
        <f>'Data Entry'!X18</f>
        <v>1.7176311269636939</v>
      </c>
      <c r="Y18" s="15">
        <f>'Data Entry'!Y18</f>
        <v>178.04547736557362</v>
      </c>
      <c r="Z18" s="15">
        <f>'Data Entry'!Z18</f>
        <v>216.49299169049996</v>
      </c>
      <c r="AA18" s="15" t="str">
        <f>IF('Data Entry'!AA18=-99,"",'Data Entry'!AA18)</f>
        <v/>
      </c>
      <c r="AB18" s="15" t="str">
        <f>IF('Data Entry'!AB18=-99,"",'Data Entry'!AB18)</f>
        <v/>
      </c>
      <c r="AC18" s="15">
        <f>'Data Entry'!AC18</f>
        <v>371.85510129709513</v>
      </c>
    </row>
    <row r="19" spans="1:29" x14ac:dyDescent="0.2">
      <c r="A19" s="10"/>
      <c r="B19" s="10">
        <f>'Data Entry'!B19</f>
        <v>4</v>
      </c>
      <c r="C19" s="10">
        <f>'Data Entry'!C19</f>
        <v>1.9</v>
      </c>
      <c r="D19" s="10">
        <f>'Data Entry'!D19</f>
        <v>5.4</v>
      </c>
      <c r="E19" s="10">
        <f>'Data Entry'!E19</f>
        <v>0</v>
      </c>
      <c r="F19" s="10">
        <f>'Data Entry'!F19</f>
        <v>1.9127499999999995</v>
      </c>
      <c r="G19" s="10">
        <f>'Data Entry'!G19</f>
        <v>4.9000000000000004</v>
      </c>
      <c r="H19" s="10">
        <f>'Data Entry'!H19</f>
        <v>0</v>
      </c>
      <c r="I19" s="10">
        <f>'Data Entry'!I19</f>
        <v>0</v>
      </c>
      <c r="J19" s="10">
        <f>'Data Entry'!J19</f>
        <v>420</v>
      </c>
      <c r="K19" s="10">
        <f>'Data Entry'!K19</f>
        <v>420</v>
      </c>
      <c r="L19">
        <f>'Data Entry'!L19</f>
        <v>0.20109741733459738</v>
      </c>
      <c r="M19">
        <f>'Data Entry'!M19</f>
        <v>0.20109741733459738</v>
      </c>
      <c r="N19" s="13">
        <f>'Data Entry'!N19</f>
        <v>1.5617566331198545</v>
      </c>
      <c r="O19" s="15">
        <f>'Data Entry'!O19</f>
        <v>9.5115592499999977</v>
      </c>
      <c r="P19" s="15">
        <f>'Data Entry'!P19</f>
        <v>103.65757500000004</v>
      </c>
      <c r="Q19" s="15">
        <f>'Data Entry'!Q19</f>
        <v>1.7824040325306725</v>
      </c>
      <c r="R19" s="15">
        <f>'Data Entry'!R19</f>
        <v>-1</v>
      </c>
      <c r="S19" s="15">
        <f>'Data Entry'!S19</f>
        <v>-1</v>
      </c>
      <c r="T19" s="15" t="str">
        <f>IF('Data Entry'!T19=-1,"",'Data Entry'!T19)</f>
        <v/>
      </c>
      <c r="U19" s="15" t="str">
        <f>IF('Data Entry'!U19=-1,"",'Data Entry'!U19)</f>
        <v/>
      </c>
      <c r="V19" s="15">
        <f>IF('Data Entry'!V19=-99,"",'Data Entry'!V19)</f>
        <v>40.272824588533688</v>
      </c>
      <c r="W19" s="15">
        <f>IF('Data Entry'!W19=-99,"",'Data Entry'!W19)</f>
        <v>41.210768325177924</v>
      </c>
      <c r="X19" s="15">
        <f>'Data Entry'!X19</f>
        <v>2.4518115367322881</v>
      </c>
      <c r="Y19" s="15">
        <f>'Data Entry'!Y19</f>
        <v>254.14883825469249</v>
      </c>
      <c r="Z19" s="15">
        <f>'Data Entry'!Z19</f>
        <v>216.49299169050008</v>
      </c>
      <c r="AA19" s="15" t="str">
        <f>IF('Data Entry'!AA19=-99,"",'Data Entry'!AA19)</f>
        <v/>
      </c>
      <c r="AB19" s="15" t="str">
        <f>IF('Data Entry'!AB19=-99,"",'Data Entry'!AB19)</f>
        <v/>
      </c>
      <c r="AC19" s="15">
        <f>'Data Entry'!AC19</f>
        <v>530.80001464845543</v>
      </c>
    </row>
    <row r="20" spans="1:29" x14ac:dyDescent="0.2">
      <c r="A20" s="10"/>
      <c r="B20" s="10">
        <f>'Data Entry'!B20</f>
        <v>5</v>
      </c>
      <c r="C20" s="10">
        <f>'Data Entry'!C20</f>
        <v>2.8</v>
      </c>
      <c r="D20" s="10">
        <f>'Data Entry'!D20</f>
        <v>9.3000000000000007</v>
      </c>
      <c r="E20" s="10">
        <f>'Data Entry'!E20</f>
        <v>0</v>
      </c>
      <c r="F20" s="10">
        <f>'Data Entry'!F20</f>
        <v>2.66275</v>
      </c>
      <c r="G20" s="10">
        <f>'Data Entry'!G20</f>
        <v>8.8000000000000007</v>
      </c>
      <c r="H20" s="10">
        <f>'Data Entry'!H20</f>
        <v>62.4</v>
      </c>
      <c r="I20" s="10">
        <f>'Data Entry'!I20</f>
        <v>2.9877330575425895E-2</v>
      </c>
      <c r="J20" s="10">
        <f>'Data Entry'!J20</f>
        <v>525</v>
      </c>
      <c r="K20" s="10">
        <f>'Data Entry'!K20</f>
        <v>462.6</v>
      </c>
      <c r="L20">
        <f>'Data Entry'!L20</f>
        <v>0.2513717716682467</v>
      </c>
      <c r="M20">
        <f>'Data Entry'!M20</f>
        <v>0.22149444109282085</v>
      </c>
      <c r="N20" s="13">
        <f>'Data Entry'!N20</f>
        <v>2.3310090424317118</v>
      </c>
      <c r="O20" s="15">
        <f>'Data Entry'!O20</f>
        <v>11.886856647211411</v>
      </c>
      <c r="P20" s="15">
        <f>'Data Entry'!P20</f>
        <v>212.96257500000004</v>
      </c>
      <c r="Q20" s="15">
        <f>'Data Entry'!Q20</f>
        <v>2.0455660583973971</v>
      </c>
      <c r="R20" s="15">
        <f>'Data Entry'!R20</f>
        <v>-1</v>
      </c>
      <c r="S20" s="15">
        <f>'Data Entry'!S20</f>
        <v>-1</v>
      </c>
      <c r="T20" s="15" t="str">
        <f>IF('Data Entry'!T20=-1,"",'Data Entry'!T20)</f>
        <v/>
      </c>
      <c r="U20" s="15" t="str">
        <f>IF('Data Entry'!U20=-1,"",'Data Entry'!U20)</f>
        <v/>
      </c>
      <c r="V20" s="15">
        <f>IF('Data Entry'!V20=-99,"",'Data Entry'!V20)</f>
        <v>41.268863440161702</v>
      </c>
      <c r="W20" s="15">
        <f>IF('Data Entry'!W20=-99,"",'Data Entry'!W20)</f>
        <v>41.700502864350618</v>
      </c>
      <c r="X20" s="15">
        <f>'Data Entry'!X20</f>
        <v>2.6636461150340751</v>
      </c>
      <c r="Y20" s="15">
        <f>'Data Entry'!Y20</f>
        <v>567.25693554640293</v>
      </c>
      <c r="Z20" s="15">
        <f>'Data Entry'!Z20</f>
        <v>444.78085639050011</v>
      </c>
      <c r="AA20" s="15" t="str">
        <f>IF('Data Entry'!AA20=-99,"",'Data Entry'!AA20)</f>
        <v/>
      </c>
      <c r="AB20" s="15" t="str">
        <f>IF('Data Entry'!AB20=-99,"",'Data Entry'!AB20)</f>
        <v/>
      </c>
      <c r="AC20" s="15">
        <f>'Data Entry'!AC20</f>
        <v>1184.7388001660845</v>
      </c>
    </row>
    <row r="21" spans="1:29" x14ac:dyDescent="0.2">
      <c r="A21" s="10"/>
      <c r="B21" s="10">
        <f>'Data Entry'!B21</f>
        <v>6</v>
      </c>
      <c r="C21" s="10">
        <f>'Data Entry'!C21</f>
        <v>4.0999999999999996</v>
      </c>
      <c r="D21" s="10">
        <f>'Data Entry'!D21</f>
        <v>12.2</v>
      </c>
      <c r="E21" s="10">
        <f>'Data Entry'!E21</f>
        <v>0</v>
      </c>
      <c r="F21" s="10">
        <f>'Data Entry'!F21</f>
        <v>3.8827499999999997</v>
      </c>
      <c r="G21" s="10">
        <f>'Data Entry'!G21</f>
        <v>11.7</v>
      </c>
      <c r="H21" s="10">
        <f>'Data Entry'!H21</f>
        <v>124.8</v>
      </c>
      <c r="I21" s="10">
        <f>'Data Entry'!I21</f>
        <v>5.975466115085179E-2</v>
      </c>
      <c r="J21" s="10">
        <f>'Data Entry'!J21</f>
        <v>630</v>
      </c>
      <c r="K21" s="10">
        <f>'Data Entry'!K21</f>
        <v>505.2</v>
      </c>
      <c r="L21">
        <f>'Data Entry'!L21</f>
        <v>0.30164612600189605</v>
      </c>
      <c r="M21">
        <f>'Data Entry'!M21</f>
        <v>0.24189146485104426</v>
      </c>
      <c r="N21" s="13">
        <f>'Data Entry'!N21</f>
        <v>2.0447971569730603</v>
      </c>
      <c r="O21" s="15">
        <f>'Data Entry'!O21</f>
        <v>15.80458963776722</v>
      </c>
      <c r="P21" s="15">
        <f>'Data Entry'!P21</f>
        <v>271.25857500000001</v>
      </c>
      <c r="Q21" s="15">
        <f>'Data Entry'!Q21</f>
        <v>2.4245810268765906</v>
      </c>
      <c r="R21" s="15">
        <f>'Data Entry'!R21</f>
        <v>-1</v>
      </c>
      <c r="S21" s="15">
        <f>'Data Entry'!S21</f>
        <v>-1</v>
      </c>
      <c r="T21" s="15" t="str">
        <f>IF('Data Entry'!T21=-1,"",'Data Entry'!T21)</f>
        <v/>
      </c>
      <c r="U21" s="15" t="str">
        <f>IF('Data Entry'!U21=-1,"",'Data Entry'!U21)</f>
        <v/>
      </c>
      <c r="V21" s="15">
        <f>IF('Data Entry'!V21=-99,"",'Data Entry'!V21)</f>
        <v>42.484364512048842</v>
      </c>
      <c r="W21" s="15">
        <f>IF('Data Entry'!W21=-99,"",'Data Entry'!W21)</f>
        <v>42.312082393829378</v>
      </c>
      <c r="X21" s="15">
        <f>'Data Entry'!X21</f>
        <v>2.9333474282632257</v>
      </c>
      <c r="Y21" s="15">
        <f>'Data Entry'!Y21</f>
        <v>795.6956433705974</v>
      </c>
      <c r="Z21" s="15">
        <f>'Data Entry'!Z21</f>
        <v>566.5343842305</v>
      </c>
      <c r="AA21" s="15" t="str">
        <f>IF('Data Entry'!AA21=-99,"",'Data Entry'!AA21)</f>
        <v/>
      </c>
      <c r="AB21" s="15" t="str">
        <f>IF('Data Entry'!AB21=-99,"",'Data Entry'!AB21)</f>
        <v/>
      </c>
      <c r="AC21" s="15">
        <f>'Data Entry'!AC21</f>
        <v>1661.8421790052275</v>
      </c>
    </row>
    <row r="22" spans="1:29" x14ac:dyDescent="0.2">
      <c r="A22" s="10"/>
      <c r="B22" s="10">
        <f>'Data Entry'!B22</f>
        <v>7</v>
      </c>
      <c r="C22" s="10">
        <f>'Data Entry'!C22</f>
        <v>5.4</v>
      </c>
      <c r="D22" s="10">
        <f>'Data Entry'!D22</f>
        <v>10.6</v>
      </c>
      <c r="E22" s="10">
        <f>'Data Entry'!E22</f>
        <v>0</v>
      </c>
      <c r="F22" s="10">
        <f>'Data Entry'!F22</f>
        <v>5.3277500000000009</v>
      </c>
      <c r="G22" s="10">
        <f>'Data Entry'!G22</f>
        <v>10.1</v>
      </c>
      <c r="H22" s="10">
        <f>'Data Entry'!H22</f>
        <v>187.2</v>
      </c>
      <c r="I22" s="10">
        <f>'Data Entry'!I22</f>
        <v>8.9631991726277685E-2</v>
      </c>
      <c r="J22" s="10">
        <f>'Data Entry'!J22</f>
        <v>735</v>
      </c>
      <c r="K22" s="10">
        <f>'Data Entry'!K22</f>
        <v>547.79999999999995</v>
      </c>
      <c r="L22">
        <f>'Data Entry'!L22</f>
        <v>0.3519204803355454</v>
      </c>
      <c r="M22">
        <f>'Data Entry'!M22</f>
        <v>0.26228848860926768</v>
      </c>
      <c r="N22" s="13">
        <f>'Data Entry'!N22</f>
        <v>0.91106194867357404</v>
      </c>
      <c r="O22" s="15">
        <f>'Data Entry'!O22</f>
        <v>19.970826916757947</v>
      </c>
      <c r="P22" s="15">
        <f>'Data Entry'!P22</f>
        <v>165.59707499999996</v>
      </c>
      <c r="Q22" s="15">
        <f>'Data Entry'!Q22</f>
        <v>2.776161792194753</v>
      </c>
      <c r="R22" s="15">
        <f>'Data Entry'!R22</f>
        <v>10.165150900629795</v>
      </c>
      <c r="S22" s="15">
        <f>'Data Entry'!S22</f>
        <v>36.225220798254888</v>
      </c>
      <c r="T22" s="15">
        <f>IF('Data Entry'!T22=-1,"",'Data Entry'!T22)</f>
        <v>1.0242582636302351</v>
      </c>
      <c r="U22" s="15">
        <f>IF('Data Entry'!U22=-1,"",'Data Entry'!U22)</f>
        <v>0.52381180082737233</v>
      </c>
      <c r="V22" s="15" t="str">
        <f>IF('Data Entry'!V22=-99,"",'Data Entry'!V22)</f>
        <v/>
      </c>
      <c r="W22" s="15" t="str">
        <f>IF('Data Entry'!W22=-99,"",'Data Entry'!W22)</f>
        <v/>
      </c>
      <c r="X22" s="15">
        <f>'Data Entry'!X22</f>
        <v>3.1548633840786566</v>
      </c>
      <c r="Y22" s="15">
        <f>'Data Entry'!Y22</f>
        <v>522.43614842802697</v>
      </c>
      <c r="Z22" s="15">
        <f>'Data Entry'!Z22</f>
        <v>345.85611502049994</v>
      </c>
      <c r="AA22" s="15">
        <f>IF('Data Entry'!AA22=-99,"",'Data Entry'!AA22)</f>
        <v>2139.2043539222914</v>
      </c>
      <c r="AB22" s="15">
        <f>IF('Data Entry'!AB22=-99,"",'Data Entry'!AB22)</f>
        <v>1094.0018985000002</v>
      </c>
      <c r="AC22" s="15">
        <f>'Data Entry'!AC22</f>
        <v>1091.1287934378713</v>
      </c>
    </row>
    <row r="23" spans="1:29" x14ac:dyDescent="0.2">
      <c r="A23" s="10"/>
      <c r="B23" s="10">
        <f>'Data Entry'!B23</f>
        <v>8</v>
      </c>
      <c r="C23" s="10">
        <f>'Data Entry'!C23</f>
        <v>2.6</v>
      </c>
      <c r="D23" s="10">
        <f>'Data Entry'!D23</f>
        <v>13.1</v>
      </c>
      <c r="E23" s="10">
        <f>'Data Entry'!E23</f>
        <v>0</v>
      </c>
      <c r="F23" s="10">
        <f>'Data Entry'!F23</f>
        <v>2.26275</v>
      </c>
      <c r="G23" s="10">
        <f>'Data Entry'!G23</f>
        <v>12.6</v>
      </c>
      <c r="H23" s="10">
        <f>'Data Entry'!H23</f>
        <v>249.6</v>
      </c>
      <c r="I23" s="10">
        <f>'Data Entry'!I23</f>
        <v>0.11950932230170358</v>
      </c>
      <c r="J23" s="10">
        <f>'Data Entry'!J23</f>
        <v>840</v>
      </c>
      <c r="K23" s="10">
        <f>'Data Entry'!K23</f>
        <v>590.4</v>
      </c>
      <c r="L23">
        <f>'Data Entry'!L23</f>
        <v>0.40219483466919476</v>
      </c>
      <c r="M23">
        <f>'Data Entry'!M23</f>
        <v>0.28268551236749118</v>
      </c>
      <c r="N23" s="13">
        <f>'Data Entry'!N23</f>
        <v>4.8231867319266932</v>
      </c>
      <c r="O23" s="15">
        <f>'Data Entry'!O23</f>
        <v>7.5817138973577238</v>
      </c>
      <c r="P23" s="15">
        <f>'Data Entry'!P23</f>
        <v>358.70257500000002</v>
      </c>
      <c r="Q23" s="15">
        <f>'Data Entry'!Q23</f>
        <v>1.5415478493997306</v>
      </c>
      <c r="R23" s="15">
        <f>'Data Entry'!R23</f>
        <v>-1</v>
      </c>
      <c r="S23" s="15">
        <f>'Data Entry'!S23</f>
        <v>-1</v>
      </c>
      <c r="T23" s="15" t="str">
        <f>IF('Data Entry'!T23=-1,"",'Data Entry'!T23)</f>
        <v/>
      </c>
      <c r="U23" s="15" t="str">
        <f>IF('Data Entry'!U23=-1,"",'Data Entry'!U23)</f>
        <v/>
      </c>
      <c r="V23" s="15">
        <f>IF('Data Entry'!V23=-99,"",'Data Entry'!V23)</f>
        <v>39.219223527821548</v>
      </c>
      <c r="W23" s="15">
        <f>IF('Data Entry'!W23=-99,"",'Data Entry'!W23)</f>
        <v>40.698595196213631</v>
      </c>
      <c r="X23" s="15">
        <f>'Data Entry'!X23</f>
        <v>2.2595347838307491</v>
      </c>
      <c r="Y23" s="15">
        <f>'Data Entry'!Y23</f>
        <v>810.5009452621581</v>
      </c>
      <c r="Z23" s="15">
        <f>'Data Entry'!Z23</f>
        <v>749.16467599049997</v>
      </c>
      <c r="AA23" s="15" t="str">
        <f>IF('Data Entry'!AA23=-99,"",'Data Entry'!AA23)</f>
        <v/>
      </c>
      <c r="AB23" s="15" t="str">
        <f>IF('Data Entry'!AB23=-99,"",'Data Entry'!AB23)</f>
        <v/>
      </c>
      <c r="AC23" s="15">
        <f>'Data Entry'!AC23</f>
        <v>1692.7636442178275</v>
      </c>
    </row>
    <row r="24" spans="1:29" x14ac:dyDescent="0.2">
      <c r="A24" s="10"/>
      <c r="B24" s="10">
        <f>'Data Entry'!B24</f>
        <v>9</v>
      </c>
      <c r="C24" s="10">
        <f>'Data Entry'!C24</f>
        <v>3.6</v>
      </c>
      <c r="D24" s="10">
        <f>'Data Entry'!D24</f>
        <v>12.9</v>
      </c>
      <c r="E24" s="10">
        <f>'Data Entry'!E24</f>
        <v>0</v>
      </c>
      <c r="F24" s="10">
        <f>'Data Entry'!F24</f>
        <v>3.3227500000000001</v>
      </c>
      <c r="G24" s="10">
        <f>'Data Entry'!G24</f>
        <v>12.4</v>
      </c>
      <c r="H24" s="10">
        <f>'Data Entry'!H24</f>
        <v>312</v>
      </c>
      <c r="I24" s="10">
        <f>'Data Entry'!I24</f>
        <v>0.14938665287712949</v>
      </c>
      <c r="J24" s="10">
        <f>'Data Entry'!J24</f>
        <v>945</v>
      </c>
      <c r="K24" s="10">
        <f>'Data Entry'!K24</f>
        <v>633</v>
      </c>
      <c r="L24">
        <f>'Data Entry'!L24</f>
        <v>0.45246918900284411</v>
      </c>
      <c r="M24">
        <f>'Data Entry'!M24</f>
        <v>0.30308253612571462</v>
      </c>
      <c r="N24" s="13">
        <f>'Data Entry'!N24</f>
        <v>2.8604508866688358</v>
      </c>
      <c r="O24" s="15">
        <f>'Data Entry'!O24</f>
        <v>10.470294289099526</v>
      </c>
      <c r="P24" s="15">
        <f>'Data Entry'!P24</f>
        <v>314.98057499999999</v>
      </c>
      <c r="Q24" s="15">
        <f>'Data Entry'!Q24</f>
        <v>1.8924002484817866</v>
      </c>
      <c r="R24" s="15">
        <f>'Data Entry'!R24</f>
        <v>-1</v>
      </c>
      <c r="S24" s="15">
        <f>'Data Entry'!S24</f>
        <v>-1</v>
      </c>
      <c r="T24" s="15" t="str">
        <f>IF('Data Entry'!T24=-1,"",'Data Entry'!T24)</f>
        <v/>
      </c>
      <c r="U24" s="15" t="str">
        <f>IF('Data Entry'!U24=-1,"",'Data Entry'!U24)</f>
        <v/>
      </c>
      <c r="V24" s="15">
        <f>IF('Data Entry'!V24=-99,"",'Data Entry'!V24)</f>
        <v>40.706735891121497</v>
      </c>
      <c r="W24" s="15">
        <f>IF('Data Entry'!W24=-99,"",'Data Entry'!W24)</f>
        <v>41.423180136981074</v>
      </c>
      <c r="X24" s="15">
        <f>'Data Entry'!X24</f>
        <v>2.5435103771212062</v>
      </c>
      <c r="Y24" s="15">
        <f>'Data Entry'!Y24</f>
        <v>801.15636110410435</v>
      </c>
      <c r="Z24" s="15">
        <f>'Data Entry'!Z24</f>
        <v>657.84953011049993</v>
      </c>
      <c r="AA24" s="15" t="str">
        <f>IF('Data Entry'!AA24=-99,"",'Data Entry'!AA24)</f>
        <v/>
      </c>
      <c r="AB24" s="15" t="str">
        <f>IF('Data Entry'!AB24=-99,"",'Data Entry'!AB24)</f>
        <v/>
      </c>
      <c r="AC24" s="15">
        <f>'Data Entry'!AC24</f>
        <v>1673.247106420366</v>
      </c>
    </row>
    <row r="25" spans="1:29" x14ac:dyDescent="0.2">
      <c r="A25" s="10"/>
      <c r="B25" s="10">
        <f>'Data Entry'!B25</f>
        <v>10</v>
      </c>
      <c r="C25" s="10">
        <f>'Data Entry'!C25</f>
        <v>2.4</v>
      </c>
      <c r="D25" s="10">
        <f>'Data Entry'!D25</f>
        <v>5.0999999999999996</v>
      </c>
      <c r="E25" s="10">
        <f>'Data Entry'!E25</f>
        <v>0</v>
      </c>
      <c r="F25" s="10">
        <f>'Data Entry'!F25</f>
        <v>2.45275</v>
      </c>
      <c r="G25" s="10">
        <f>'Data Entry'!G25</f>
        <v>4.5999999999999996</v>
      </c>
      <c r="H25" s="10">
        <f>'Data Entry'!H25</f>
        <v>374.4</v>
      </c>
      <c r="I25" s="10">
        <f>'Data Entry'!I25</f>
        <v>0.17926398345255537</v>
      </c>
      <c r="J25" s="10">
        <f>'Data Entry'!J25</f>
        <v>1050</v>
      </c>
      <c r="K25" s="10">
        <f>'Data Entry'!K25</f>
        <v>675.6</v>
      </c>
      <c r="L25">
        <f>'Data Entry'!L25</f>
        <v>0.5027435433364934</v>
      </c>
      <c r="M25">
        <f>'Data Entry'!M25</f>
        <v>0.32347955988393806</v>
      </c>
      <c r="N25" s="13">
        <f>'Data Entry'!N25</f>
        <v>0.94447468969299009</v>
      </c>
      <c r="O25" s="15">
        <f>'Data Entry'!O25</f>
        <v>7.0282215586145638</v>
      </c>
      <c r="P25" s="15">
        <f>'Data Entry'!P25</f>
        <v>74.509574999999998</v>
      </c>
      <c r="Q25" s="15">
        <f>'Data Entry'!Q25</f>
        <v>1.4665906817657111</v>
      </c>
      <c r="R25" s="15">
        <f>'Data Entry'!R25</f>
        <v>3.5773647733348133</v>
      </c>
      <c r="S25" s="15">
        <f>'Data Entry'!S25</f>
        <v>7.1034953268297274</v>
      </c>
      <c r="T25" s="15">
        <f>IF('Data Entry'!T25=-1,"",'Data Entry'!T25)</f>
        <v>0.3424040039669935</v>
      </c>
      <c r="U25" s="15">
        <f>IF('Data Entry'!U25=-1,"",'Data Entry'!U25)</f>
        <v>0.22734860165474444</v>
      </c>
      <c r="V25" s="15" t="str">
        <f>IF('Data Entry'!V25=-99,"",'Data Entry'!V25)</f>
        <v/>
      </c>
      <c r="W25" s="15" t="str">
        <f>IF('Data Entry'!W25=-99,"",'Data Entry'!W25)</f>
        <v/>
      </c>
      <c r="X25" s="15">
        <f>'Data Entry'!X25</f>
        <v>2.146468927595564</v>
      </c>
      <c r="Y25" s="15">
        <f>'Data Entry'!Y25</f>
        <v>159.93248754585125</v>
      </c>
      <c r="Z25" s="15">
        <f>'Data Entry'!Z25</f>
        <v>155.61622777049999</v>
      </c>
      <c r="AA25" s="15">
        <f>IF('Data Entry'!AA25=-99,"",'Data Entry'!AA25)</f>
        <v>715.1244584452246</v>
      </c>
      <c r="AB25" s="15">
        <f>IF('Data Entry'!AB25=-99,"",'Data Entry'!AB25)</f>
        <v>474.82664849999992</v>
      </c>
      <c r="AC25" s="15">
        <f>'Data Entry'!AC25</f>
        <v>334.02539753901215</v>
      </c>
    </row>
    <row r="26" spans="1:29" x14ac:dyDescent="0.2">
      <c r="A26" s="10"/>
      <c r="B26" s="10">
        <f>'Data Entry'!B26</f>
        <v>0</v>
      </c>
      <c r="C26" s="10">
        <f>'Data Entry'!C26</f>
        <v>0</v>
      </c>
      <c r="D26" s="10">
        <f>'Data Entry'!D26</f>
        <v>0</v>
      </c>
      <c r="E26" s="10">
        <f>'Data Entry'!E26</f>
        <v>0</v>
      </c>
      <c r="F26" s="10">
        <f>'Data Entry'!F26</f>
        <v>0</v>
      </c>
      <c r="G26" s="10">
        <f>'Data Entry'!G26</f>
        <v>0</v>
      </c>
      <c r="H26" s="10">
        <f>'Data Entry'!H26</f>
        <v>0</v>
      </c>
      <c r="I26" s="10">
        <f>'Data Entry'!I26</f>
        <v>0</v>
      </c>
      <c r="J26" s="10">
        <f>'Data Entry'!J26</f>
        <v>0</v>
      </c>
      <c r="K26" s="10">
        <f>'Data Entry'!K26</f>
        <v>0</v>
      </c>
      <c r="L26">
        <f>'Data Entry'!L26</f>
        <v>0</v>
      </c>
      <c r="M26">
        <f>'Data Entry'!M26</f>
        <v>0</v>
      </c>
      <c r="N26" s="13">
        <f>'Data Entry'!N26</f>
        <v>0</v>
      </c>
      <c r="O26" s="15">
        <f>'Data Entry'!O26</f>
        <v>0</v>
      </c>
      <c r="P26" s="15">
        <f>'Data Entry'!P26</f>
        <v>0</v>
      </c>
      <c r="Q26" s="15">
        <f>'Data Entry'!Q26</f>
        <v>0</v>
      </c>
      <c r="R26" s="15">
        <f>'Data Entry'!R26</f>
        <v>0</v>
      </c>
      <c r="S26" s="15">
        <f>'Data Entry'!S26</f>
        <v>0</v>
      </c>
      <c r="T26" s="15">
        <f>IF('Data Entry'!T26=-1,"",'Data Entry'!T26)</f>
        <v>0</v>
      </c>
      <c r="U26" s="15">
        <f>IF('Data Entry'!U26=-1,"",'Data Entry'!U26)</f>
        <v>0</v>
      </c>
      <c r="V26" s="15">
        <f>IF('Data Entry'!V26=-99,"",'Data Entry'!V26)</f>
        <v>0</v>
      </c>
      <c r="W26" s="15">
        <f>IF('Data Entry'!W26=-99,"",'Data Entry'!W26)</f>
        <v>0</v>
      </c>
      <c r="X26" s="15">
        <f>'Data Entry'!X26</f>
        <v>0</v>
      </c>
      <c r="Y26" s="15">
        <f>'Data Entry'!Y26</f>
        <v>0</v>
      </c>
      <c r="Z26" s="15">
        <f>'Data Entry'!Z26</f>
        <v>0</v>
      </c>
      <c r="AA26" s="15">
        <f>IF('Data Entry'!AA26=-99,"",'Data Entry'!AA26)</f>
        <v>0</v>
      </c>
      <c r="AB26" s="15">
        <f>IF('Data Entry'!AB26=-99,"",'Data Entry'!AB26)</f>
        <v>0</v>
      </c>
      <c r="AC26" s="15">
        <f>'Data Entry'!AC26</f>
        <v>0</v>
      </c>
    </row>
    <row r="27" spans="1:29" x14ac:dyDescent="0.2">
      <c r="A27" s="10"/>
      <c r="B27" s="10">
        <f>'Data Entry'!B27</f>
        <v>0</v>
      </c>
      <c r="C27" s="10">
        <f>'Data Entry'!C27</f>
        <v>0</v>
      </c>
      <c r="D27" s="10">
        <f>'Data Entry'!D27</f>
        <v>0</v>
      </c>
      <c r="E27" s="10">
        <f>'Data Entry'!E27</f>
        <v>0</v>
      </c>
      <c r="F27" s="10">
        <f>'Data Entry'!F27</f>
        <v>0</v>
      </c>
      <c r="G27" s="10">
        <f>'Data Entry'!G27</f>
        <v>0</v>
      </c>
      <c r="H27" s="10">
        <f>'Data Entry'!H27</f>
        <v>0</v>
      </c>
      <c r="I27" s="10">
        <f>'Data Entry'!I27</f>
        <v>0</v>
      </c>
      <c r="J27" s="10">
        <f>'Data Entry'!J27</f>
        <v>0</v>
      </c>
      <c r="K27" s="10">
        <f>'Data Entry'!K27</f>
        <v>0</v>
      </c>
      <c r="L27">
        <f>'Data Entry'!L27</f>
        <v>0</v>
      </c>
      <c r="M27">
        <f>'Data Entry'!M27</f>
        <v>0</v>
      </c>
      <c r="N27" s="13">
        <f>'Data Entry'!N27</f>
        <v>0</v>
      </c>
      <c r="O27" s="15">
        <f>'Data Entry'!O27</f>
        <v>0</v>
      </c>
      <c r="P27" s="15">
        <f>'Data Entry'!P27</f>
        <v>0</v>
      </c>
      <c r="Q27" s="15">
        <f>'Data Entry'!Q27</f>
        <v>0</v>
      </c>
      <c r="R27" s="15">
        <f>'Data Entry'!R27</f>
        <v>0</v>
      </c>
      <c r="S27" s="15">
        <f>'Data Entry'!S27</f>
        <v>0</v>
      </c>
      <c r="T27" s="15">
        <f>IF('Data Entry'!T27=-1,"",'Data Entry'!T27)</f>
        <v>0</v>
      </c>
      <c r="U27" s="15">
        <f>IF('Data Entry'!U27=-1,"",'Data Entry'!U27)</f>
        <v>0</v>
      </c>
      <c r="V27" s="15">
        <f>IF('Data Entry'!V27=-99,"",'Data Entry'!V27)</f>
        <v>0</v>
      </c>
      <c r="W27" s="15">
        <f>IF('Data Entry'!W27=-99,"",'Data Entry'!W27)</f>
        <v>0</v>
      </c>
      <c r="X27" s="15">
        <f>'Data Entry'!X27</f>
        <v>0</v>
      </c>
      <c r="Y27" s="15">
        <f>'Data Entry'!Y27</f>
        <v>0</v>
      </c>
      <c r="Z27" s="15">
        <f>'Data Entry'!Z27</f>
        <v>0</v>
      </c>
      <c r="AA27" s="15">
        <f>IF('Data Entry'!AA27=-99,"",'Data Entry'!AA27)</f>
        <v>0</v>
      </c>
      <c r="AB27" s="15">
        <f>IF('Data Entry'!AB27=-99,"",'Data Entry'!AB27)</f>
        <v>0</v>
      </c>
      <c r="AC27" s="15">
        <f>'Data Entry'!AC27</f>
        <v>0</v>
      </c>
    </row>
    <row r="28" spans="1:29" x14ac:dyDescent="0.2">
      <c r="A28" s="10"/>
      <c r="B28" s="10">
        <f>'Data Entry'!B28</f>
        <v>0</v>
      </c>
      <c r="C28" s="10">
        <f>'Data Entry'!C28</f>
        <v>0</v>
      </c>
      <c r="D28" s="10">
        <f>'Data Entry'!D28</f>
        <v>0</v>
      </c>
      <c r="E28" s="10">
        <f>'Data Entry'!E28</f>
        <v>0</v>
      </c>
      <c r="F28" s="10">
        <f>'Data Entry'!F28</f>
        <v>0</v>
      </c>
      <c r="G28" s="10">
        <f>'Data Entry'!G28</f>
        <v>0</v>
      </c>
      <c r="H28" s="10">
        <f>'Data Entry'!H28</f>
        <v>0</v>
      </c>
      <c r="I28" s="10">
        <f>'Data Entry'!I28</f>
        <v>0</v>
      </c>
      <c r="J28" s="10">
        <f>'Data Entry'!J28</f>
        <v>0</v>
      </c>
      <c r="K28" s="10">
        <f>'Data Entry'!K28</f>
        <v>0</v>
      </c>
      <c r="L28">
        <f>'Data Entry'!L28</f>
        <v>0</v>
      </c>
      <c r="M28">
        <f>'Data Entry'!M28</f>
        <v>0</v>
      </c>
      <c r="N28" s="13">
        <f>'Data Entry'!N28</f>
        <v>0</v>
      </c>
      <c r="O28" s="15">
        <f>'Data Entry'!O28</f>
        <v>0</v>
      </c>
      <c r="P28" s="15">
        <f>'Data Entry'!P28</f>
        <v>0</v>
      </c>
      <c r="Q28" s="15">
        <f>'Data Entry'!Q28</f>
        <v>0</v>
      </c>
      <c r="R28" s="15">
        <f>'Data Entry'!R28</f>
        <v>0</v>
      </c>
      <c r="S28" s="15">
        <f>'Data Entry'!S28</f>
        <v>0</v>
      </c>
      <c r="T28" s="15">
        <f>IF('Data Entry'!T28=-1,"",'Data Entry'!T28)</f>
        <v>0</v>
      </c>
      <c r="U28" s="15">
        <f>IF('Data Entry'!U28=-1,"",'Data Entry'!U28)</f>
        <v>0</v>
      </c>
      <c r="V28" s="15">
        <f>IF('Data Entry'!V28=-99,"",'Data Entry'!V28)</f>
        <v>0</v>
      </c>
      <c r="W28" s="15">
        <f>IF('Data Entry'!W28=-99,"",'Data Entry'!W28)</f>
        <v>0</v>
      </c>
      <c r="X28" s="15">
        <f>'Data Entry'!X28</f>
        <v>0</v>
      </c>
      <c r="Y28" s="15">
        <f>'Data Entry'!Y28</f>
        <v>0</v>
      </c>
      <c r="Z28" s="15">
        <f>'Data Entry'!Z28</f>
        <v>0</v>
      </c>
      <c r="AA28" s="15">
        <f>IF('Data Entry'!AA28=-99,"",'Data Entry'!AA28)</f>
        <v>0</v>
      </c>
      <c r="AB28" s="15">
        <f>IF('Data Entry'!AB28=-99,"",'Data Entry'!AB28)</f>
        <v>0</v>
      </c>
      <c r="AC28" s="15">
        <f>'Data Entry'!AC28</f>
        <v>0</v>
      </c>
    </row>
    <row r="29" spans="1:29" x14ac:dyDescent="0.2">
      <c r="A29" s="10"/>
      <c r="B29" s="10">
        <f>'Data Entry'!B29</f>
        <v>0</v>
      </c>
      <c r="C29" s="10">
        <f>'Data Entry'!C29</f>
        <v>0</v>
      </c>
      <c r="D29" s="10">
        <f>'Data Entry'!D29</f>
        <v>0</v>
      </c>
      <c r="E29" s="10">
        <f>'Data Entry'!E29</f>
        <v>0</v>
      </c>
      <c r="F29" s="10">
        <f>'Data Entry'!F29</f>
        <v>0</v>
      </c>
      <c r="G29" s="10">
        <f>'Data Entry'!G29</f>
        <v>0</v>
      </c>
      <c r="H29" s="10">
        <f>'Data Entry'!H29</f>
        <v>0</v>
      </c>
      <c r="I29" s="10">
        <f>'Data Entry'!I29</f>
        <v>0</v>
      </c>
      <c r="J29" s="10">
        <f>'Data Entry'!J29</f>
        <v>0</v>
      </c>
      <c r="K29" s="10">
        <f>'Data Entry'!K29</f>
        <v>0</v>
      </c>
      <c r="L29">
        <f>'Data Entry'!L29</f>
        <v>0</v>
      </c>
      <c r="M29">
        <f>'Data Entry'!M29</f>
        <v>0</v>
      </c>
      <c r="N29" s="13">
        <f>'Data Entry'!N29</f>
        <v>0</v>
      </c>
      <c r="O29" s="15">
        <f>'Data Entry'!O29</f>
        <v>0</v>
      </c>
      <c r="P29" s="15">
        <f>'Data Entry'!P29</f>
        <v>0</v>
      </c>
      <c r="Q29" s="15">
        <f>'Data Entry'!Q29</f>
        <v>0</v>
      </c>
      <c r="R29" s="15">
        <f>'Data Entry'!R29</f>
        <v>0</v>
      </c>
      <c r="S29" s="15">
        <f>'Data Entry'!S29</f>
        <v>0</v>
      </c>
      <c r="T29" s="15">
        <f>IF('Data Entry'!T29=-1,"",'Data Entry'!T29)</f>
        <v>0</v>
      </c>
      <c r="U29" s="15">
        <f>IF('Data Entry'!U29=-1,"",'Data Entry'!U29)</f>
        <v>0</v>
      </c>
      <c r="V29" s="15">
        <f>IF('Data Entry'!V29=-99,"",'Data Entry'!V29)</f>
        <v>0</v>
      </c>
      <c r="W29" s="15">
        <f>IF('Data Entry'!W29=-99,"",'Data Entry'!W29)</f>
        <v>0</v>
      </c>
      <c r="X29" s="15">
        <f>'Data Entry'!X29</f>
        <v>0</v>
      </c>
      <c r="Y29" s="15">
        <f>'Data Entry'!Y29</f>
        <v>0</v>
      </c>
      <c r="Z29" s="15">
        <f>'Data Entry'!Z29</f>
        <v>0</v>
      </c>
      <c r="AA29" s="15">
        <f>IF('Data Entry'!AA29=-99,"",'Data Entry'!AA29)</f>
        <v>0</v>
      </c>
      <c r="AB29" s="15">
        <f>IF('Data Entry'!AB29=-99,"",'Data Entry'!AB29)</f>
        <v>0</v>
      </c>
      <c r="AC29" s="15">
        <f>'Data Entry'!AC29</f>
        <v>0</v>
      </c>
    </row>
    <row r="30" spans="1:29" x14ac:dyDescent="0.2">
      <c r="B30" s="10">
        <f>'Data Entry'!B30</f>
        <v>0</v>
      </c>
      <c r="C30" s="10">
        <f>'Data Entry'!C30</f>
        <v>0</v>
      </c>
      <c r="D30" s="10">
        <f>'Data Entry'!D30</f>
        <v>0</v>
      </c>
      <c r="E30" s="10">
        <f>'Data Entry'!E30</f>
        <v>0</v>
      </c>
      <c r="F30" s="10">
        <f>'Data Entry'!F30</f>
        <v>0</v>
      </c>
      <c r="G30" s="10">
        <f>'Data Entry'!G30</f>
        <v>0</v>
      </c>
      <c r="H30" s="10">
        <f>'Data Entry'!H30</f>
        <v>0</v>
      </c>
      <c r="I30" s="10">
        <f>'Data Entry'!I30</f>
        <v>0</v>
      </c>
      <c r="J30" s="10">
        <f>'Data Entry'!J30</f>
        <v>0</v>
      </c>
      <c r="K30" s="10">
        <f>'Data Entry'!K30</f>
        <v>0</v>
      </c>
      <c r="L30">
        <f>'Data Entry'!L30</f>
        <v>0</v>
      </c>
      <c r="M30">
        <f>'Data Entry'!M30</f>
        <v>0</v>
      </c>
      <c r="N30" s="13">
        <f>'Data Entry'!N30</f>
        <v>0</v>
      </c>
      <c r="O30" s="15">
        <f>'Data Entry'!O30</f>
        <v>0</v>
      </c>
      <c r="P30" s="15">
        <f>'Data Entry'!P30</f>
        <v>0</v>
      </c>
      <c r="Q30" s="15">
        <f>'Data Entry'!Q30</f>
        <v>0</v>
      </c>
      <c r="R30" s="15">
        <f>'Data Entry'!R30</f>
        <v>0</v>
      </c>
      <c r="S30" s="15">
        <f>'Data Entry'!S30</f>
        <v>0</v>
      </c>
      <c r="T30" s="15">
        <f>IF('Data Entry'!T30=-1,"",'Data Entry'!T30)</f>
        <v>0</v>
      </c>
      <c r="U30" s="15">
        <f>IF('Data Entry'!U30=-1,"",'Data Entry'!U30)</f>
        <v>0</v>
      </c>
      <c r="V30" s="15">
        <f>IF('Data Entry'!V30=-99,"",'Data Entry'!V30)</f>
        <v>0</v>
      </c>
      <c r="W30" s="15">
        <f>IF('Data Entry'!W30=-99,"",'Data Entry'!W30)</f>
        <v>0</v>
      </c>
      <c r="X30" s="15">
        <f>'Data Entry'!X30</f>
        <v>0</v>
      </c>
      <c r="Y30" s="15">
        <f>'Data Entry'!Y30</f>
        <v>0</v>
      </c>
      <c r="Z30" s="15">
        <f>'Data Entry'!Z30</f>
        <v>0</v>
      </c>
      <c r="AA30" s="15">
        <f>IF('Data Entry'!AA30=-99,"",'Data Entry'!AA30)</f>
        <v>0</v>
      </c>
      <c r="AB30" s="15">
        <f>IF('Data Entry'!AB30=-99,"",'Data Entry'!AB30)</f>
        <v>0</v>
      </c>
      <c r="AC30" s="15">
        <f>'Data Entry'!AC30</f>
        <v>0</v>
      </c>
    </row>
    <row r="31" spans="1:29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N31" s="13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N32" s="13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2:29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N33" s="13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2:29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N34" s="13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2:29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N35" s="13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2:29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N36" s="13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2:29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N37" s="13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2:29" x14ac:dyDescent="0.2">
      <c r="B38" s="10"/>
      <c r="C38" s="10"/>
      <c r="D38" s="10"/>
      <c r="E38" s="10"/>
      <c r="F38" s="10"/>
      <c r="G38" s="10"/>
      <c r="H38" s="10"/>
      <c r="I38" s="10"/>
      <c r="J38" s="10"/>
      <c r="K38" s="10"/>
      <c r="N38" s="13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 spans="2:29" x14ac:dyDescent="0.2">
      <c r="B39" s="10"/>
      <c r="C39" s="10"/>
      <c r="D39" s="10"/>
      <c r="E39" s="10"/>
      <c r="F39" s="10"/>
      <c r="G39" s="10"/>
      <c r="H39" s="10"/>
      <c r="I39" s="10"/>
      <c r="J39" s="10"/>
      <c r="K39" s="10"/>
      <c r="N39" s="13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 spans="2:29" x14ac:dyDescent="0.2">
      <c r="B40" s="10"/>
      <c r="C40" s="10"/>
      <c r="D40" s="10"/>
      <c r="E40" s="10"/>
      <c r="F40" s="10"/>
      <c r="G40" s="10"/>
      <c r="H40" s="10"/>
      <c r="I40" s="10"/>
      <c r="J40" s="10"/>
      <c r="K40" s="10"/>
      <c r="N40" s="13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2:29" x14ac:dyDescent="0.2">
      <c r="B41" s="10"/>
      <c r="C41" s="10"/>
      <c r="D41" s="10"/>
      <c r="E41" s="10"/>
      <c r="F41" s="10"/>
      <c r="G41" s="10"/>
      <c r="H41" s="10"/>
      <c r="I41" s="10"/>
      <c r="J41" s="10"/>
      <c r="K41" s="10"/>
      <c r="N41" s="13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 spans="2:29" x14ac:dyDescent="0.2">
      <c r="B42" s="10"/>
      <c r="C42" s="10"/>
      <c r="D42" s="10"/>
      <c r="E42" s="10"/>
      <c r="F42" s="10"/>
      <c r="G42" s="10"/>
      <c r="H42" s="10"/>
      <c r="I42" s="10"/>
      <c r="J42" s="10"/>
      <c r="K42" s="10"/>
      <c r="N42" s="13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 spans="2:29" x14ac:dyDescent="0.2">
      <c r="B43" s="10"/>
      <c r="C43" s="10"/>
      <c r="D43" s="10"/>
      <c r="E43" s="10"/>
      <c r="F43" s="10"/>
      <c r="G43" s="10"/>
      <c r="H43" s="10"/>
      <c r="I43" s="10"/>
      <c r="J43" s="10"/>
      <c r="K43" s="10"/>
      <c r="N43" s="13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 spans="2:29" x14ac:dyDescent="0.2">
      <c r="B44" s="10"/>
      <c r="C44" s="10"/>
      <c r="D44" s="10"/>
      <c r="E44" s="10"/>
      <c r="F44" s="10"/>
      <c r="G44" s="10"/>
      <c r="H44" s="10"/>
      <c r="I44" s="10"/>
      <c r="J44" s="10"/>
      <c r="K44" s="10"/>
      <c r="N44" s="13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 spans="2:29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N45" s="13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 spans="2:29" x14ac:dyDescent="0.2">
      <c r="B46" s="10"/>
      <c r="C46" s="10"/>
      <c r="D46" s="10"/>
      <c r="E46" s="10"/>
      <c r="F46" s="10"/>
      <c r="G46" s="10"/>
      <c r="H46" s="10"/>
      <c r="I46" s="10"/>
      <c r="J46" s="10"/>
      <c r="K46" s="10"/>
      <c r="N46" s="13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2:29" x14ac:dyDescent="0.2">
      <c r="B47" s="10"/>
      <c r="C47" s="10"/>
      <c r="D47" s="10"/>
      <c r="E47" s="10"/>
      <c r="F47" s="10"/>
      <c r="G47" s="10"/>
      <c r="H47" s="10"/>
      <c r="I47" s="10"/>
      <c r="J47" s="10"/>
      <c r="K47" s="10"/>
      <c r="N47" s="13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 spans="2:29" x14ac:dyDescent="0.2">
      <c r="B48" s="10"/>
      <c r="C48" s="10"/>
      <c r="D48" s="10"/>
      <c r="E48" s="10"/>
      <c r="F48" s="10"/>
      <c r="G48" s="10"/>
      <c r="H48" s="10"/>
      <c r="I48" s="10"/>
      <c r="J48" s="10"/>
      <c r="K48" s="10"/>
      <c r="N48" s="13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 spans="2:29" x14ac:dyDescent="0.2">
      <c r="B49" s="10"/>
      <c r="C49" s="10"/>
      <c r="D49" s="10"/>
      <c r="E49" s="10"/>
      <c r="F49" s="10"/>
      <c r="G49" s="10"/>
      <c r="H49" s="10"/>
      <c r="I49" s="10"/>
      <c r="J49" s="10"/>
      <c r="K49" s="10"/>
      <c r="N49" s="13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 spans="2:29" x14ac:dyDescent="0.2">
      <c r="B50" s="10"/>
      <c r="C50" s="10"/>
      <c r="D50" s="10"/>
      <c r="E50" s="10"/>
      <c r="F50" s="10"/>
      <c r="G50" s="10"/>
      <c r="H50" s="10"/>
      <c r="I50" s="10"/>
      <c r="J50" s="10"/>
      <c r="K50" s="10"/>
      <c r="N50" s="13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1" spans="2:29" x14ac:dyDescent="0.2">
      <c r="B51" s="10"/>
      <c r="C51" s="10"/>
      <c r="D51" s="10"/>
      <c r="E51" s="10"/>
      <c r="F51" s="10"/>
      <c r="G51" s="10"/>
      <c r="H51" s="10"/>
      <c r="I51" s="10"/>
      <c r="J51" s="10"/>
      <c r="K51" s="10"/>
      <c r="N51" s="13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 spans="2:29" x14ac:dyDescent="0.2">
      <c r="B52" s="10"/>
      <c r="C52" s="10"/>
      <c r="D52" s="10"/>
      <c r="E52" s="10"/>
      <c r="F52" s="10"/>
      <c r="G52" s="10"/>
      <c r="H52" s="10"/>
      <c r="I52" s="10"/>
      <c r="J52" s="10"/>
      <c r="K52" s="10"/>
      <c r="N52" s="13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CF-31-2190</cp:lastModifiedBy>
  <cp:lastPrinted>2005-02-04T16:09:31Z</cp:lastPrinted>
  <dcterms:created xsi:type="dcterms:W3CDTF">2003-07-24T16:32:36Z</dcterms:created>
  <dcterms:modified xsi:type="dcterms:W3CDTF">2015-11-03T18:17:40Z</dcterms:modified>
</cp:coreProperties>
</file>