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5" yWindow="0" windowWidth="4800" windowHeight="4665" tabRatio="702" activeTab="1"/>
  </bookViews>
  <sheets>
    <sheet name="Vs Plot" sheetId="19" r:id="rId1"/>
    <sheet name="Interval Data" sheetId="20" r:id="rId2"/>
    <sheet name="Stack" sheetId="22" r:id="rId3"/>
    <sheet name="input data" sheetId="18" r:id="rId4"/>
  </sheets>
  <definedNames>
    <definedName name="_xlnm.Print_Area" localSheetId="1">'Interval Data'!$A$1:$H$51</definedName>
    <definedName name="_xlnm.Print_Area" localSheetId="2">Stack!$A$1:$P$45</definedName>
    <definedName name="_xlnm.Print_Area" localSheetId="0">'Vs Plot'!$A$1:$O$79</definedName>
  </definedNames>
  <calcPr calcId="144525" iterateCount="1"/>
</workbook>
</file>

<file path=xl/calcChain.xml><?xml version="1.0" encoding="utf-8"?>
<calcChain xmlns="http://schemas.openxmlformats.org/spreadsheetml/2006/main">
  <c r="O87" i="20" l="1"/>
  <c r="P87" i="20"/>
  <c r="N87" i="20"/>
  <c r="M86" i="20"/>
  <c r="M84" i="20"/>
  <c r="M82" i="20"/>
  <c r="M80" i="20"/>
  <c r="M78" i="20"/>
  <c r="M76" i="20"/>
  <c r="M74" i="20"/>
  <c r="O85" i="20" l="1"/>
  <c r="P85" i="20"/>
  <c r="O86" i="20"/>
  <c r="P86" i="20"/>
  <c r="N86" i="20"/>
  <c r="N85" i="20"/>
  <c r="M87" i="20"/>
  <c r="M85" i="20"/>
  <c r="M83" i="20"/>
  <c r="N84" i="20"/>
  <c r="P84" i="20" s="1"/>
  <c r="N83" i="20"/>
  <c r="P83" i="20" s="1"/>
  <c r="N82" i="20"/>
  <c r="P82" i="20" s="1"/>
  <c r="N81" i="20"/>
  <c r="P81" i="20" s="1"/>
  <c r="N80" i="20"/>
  <c r="P80" i="20" s="1"/>
  <c r="N79" i="20"/>
  <c r="P79" i="20" s="1"/>
  <c r="N78" i="20"/>
  <c r="O75" i="20"/>
  <c r="P75" i="20"/>
  <c r="O76" i="20"/>
  <c r="P76" i="20"/>
  <c r="O77" i="20"/>
  <c r="P77" i="20"/>
  <c r="O78" i="20"/>
  <c r="P78" i="20"/>
  <c r="O79" i="20"/>
  <c r="O80" i="20"/>
  <c r="O81" i="20"/>
  <c r="O82" i="20"/>
  <c r="O83" i="20"/>
  <c r="O84" i="20"/>
  <c r="N77" i="20"/>
  <c r="N76" i="20"/>
  <c r="N75" i="20"/>
  <c r="M81" i="20"/>
  <c r="M79" i="20"/>
  <c r="M77" i="20"/>
  <c r="M75" i="20"/>
  <c r="T51" i="20"/>
  <c r="U51" i="20"/>
  <c r="V51" i="20"/>
  <c r="T52" i="20"/>
  <c r="U52" i="20"/>
  <c r="V52" i="20"/>
  <c r="N74" i="20"/>
  <c r="O74" i="20"/>
  <c r="P74" i="20"/>
  <c r="A45" i="20"/>
  <c r="B45" i="20" s="1"/>
  <c r="D45" i="20"/>
  <c r="A46" i="20"/>
  <c r="B46" i="20" s="1"/>
  <c r="D46" i="20"/>
  <c r="A47" i="20"/>
  <c r="B47" i="20" s="1"/>
  <c r="D47" i="20"/>
  <c r="A48" i="20"/>
  <c r="B48" i="20" s="1"/>
  <c r="D48" i="20"/>
  <c r="A49" i="20"/>
  <c r="B49" i="20" s="1"/>
  <c r="D49" i="20"/>
  <c r="A50" i="20"/>
  <c r="B50" i="20" s="1"/>
  <c r="D50" i="20"/>
  <c r="A51" i="20"/>
  <c r="B51" i="20"/>
  <c r="C51" i="20" s="1"/>
  <c r="D51" i="20"/>
  <c r="E34" i="18"/>
  <c r="F34" i="18"/>
  <c r="H34" i="18"/>
  <c r="I34" i="18"/>
  <c r="E35" i="18"/>
  <c r="F35" i="18"/>
  <c r="H35" i="18"/>
  <c r="I35" i="18"/>
  <c r="E36" i="18"/>
  <c r="F36" i="18"/>
  <c r="H36" i="18"/>
  <c r="I36" i="18"/>
  <c r="E37" i="18"/>
  <c r="F37" i="18"/>
  <c r="H37" i="18"/>
  <c r="I37" i="18"/>
  <c r="E38" i="18"/>
  <c r="F38" i="18"/>
  <c r="H38" i="18"/>
  <c r="I38" i="18"/>
  <c r="E39" i="18"/>
  <c r="F39" i="18"/>
  <c r="H39" i="18"/>
  <c r="I39" i="18"/>
  <c r="E40" i="18"/>
  <c r="F40" i="18"/>
  <c r="H40" i="18"/>
  <c r="I40" i="18"/>
  <c r="E19" i="18"/>
  <c r="F19" i="18"/>
  <c r="H19" i="18"/>
  <c r="E20" i="18"/>
  <c r="F20" i="18"/>
  <c r="H20" i="18"/>
  <c r="I20" i="18"/>
  <c r="E21" i="18"/>
  <c r="F21" i="18"/>
  <c r="H21" i="18"/>
  <c r="I21" i="18"/>
  <c r="E22" i="18"/>
  <c r="F22" i="18"/>
  <c r="H22" i="18"/>
  <c r="I22" i="18"/>
  <c r="E23" i="18"/>
  <c r="F23" i="18"/>
  <c r="H23" i="18"/>
  <c r="I23" i="18"/>
  <c r="E24" i="18"/>
  <c r="F24" i="18"/>
  <c r="H24" i="18"/>
  <c r="I24" i="18"/>
  <c r="E25" i="18"/>
  <c r="F25" i="18"/>
  <c r="H25" i="18"/>
  <c r="I25" i="18"/>
  <c r="E26" i="18"/>
  <c r="F26" i="18"/>
  <c r="H26" i="18"/>
  <c r="I26" i="18"/>
  <c r="E27" i="18"/>
  <c r="F27" i="18"/>
  <c r="H27" i="18"/>
  <c r="I27" i="18"/>
  <c r="E28" i="18"/>
  <c r="F28" i="18"/>
  <c r="H28" i="18"/>
  <c r="I28" i="18"/>
  <c r="E29" i="18"/>
  <c r="F29" i="18"/>
  <c r="H29" i="18"/>
  <c r="I29" i="18"/>
  <c r="E30" i="18"/>
  <c r="F30" i="18"/>
  <c r="H30" i="18"/>
  <c r="I30" i="18"/>
  <c r="E31" i="18"/>
  <c r="F31" i="18"/>
  <c r="H31" i="18"/>
  <c r="I31" i="18"/>
  <c r="E32" i="18"/>
  <c r="F32" i="18"/>
  <c r="H32" i="18"/>
  <c r="I32" i="18"/>
  <c r="E33" i="18"/>
  <c r="F33" i="18"/>
  <c r="H33" i="18"/>
  <c r="I33" i="18"/>
  <c r="E6" i="18"/>
  <c r="H6" i="18" s="1"/>
  <c r="A17" i="20" s="1"/>
  <c r="B17" i="20" s="1"/>
  <c r="E5" i="18"/>
  <c r="H5" i="18"/>
  <c r="A16" i="20" s="1"/>
  <c r="B16" i="20" s="1"/>
  <c r="F6" i="18"/>
  <c r="F5" i="18"/>
  <c r="I6" i="18" s="1"/>
  <c r="D17" i="20" s="1"/>
  <c r="E7" i="18"/>
  <c r="H7" i="18" s="1"/>
  <c r="A18" i="20" s="1"/>
  <c r="B18" i="20" s="1"/>
  <c r="F7" i="18"/>
  <c r="I7" i="18" s="1"/>
  <c r="D18" i="20" s="1"/>
  <c r="E8" i="18"/>
  <c r="H8" i="18" s="1"/>
  <c r="A19" i="20" s="1"/>
  <c r="B19" i="20" s="1"/>
  <c r="F8" i="18"/>
  <c r="I8" i="18" s="1"/>
  <c r="D19" i="20" s="1"/>
  <c r="E9" i="18"/>
  <c r="H9" i="18" s="1"/>
  <c r="A20" i="20" s="1"/>
  <c r="B20" i="20" s="1"/>
  <c r="F9" i="18"/>
  <c r="I9" i="18" s="1"/>
  <c r="D20" i="20" s="1"/>
  <c r="E10" i="18"/>
  <c r="H10" i="18" s="1"/>
  <c r="A21" i="20" s="1"/>
  <c r="B21" i="20" s="1"/>
  <c r="G21" i="20" s="1"/>
  <c r="H21" i="20" s="1"/>
  <c r="F10" i="18"/>
  <c r="I10" i="18" s="1"/>
  <c r="D21" i="20" s="1"/>
  <c r="E11" i="18"/>
  <c r="H11" i="18" s="1"/>
  <c r="A22" i="20" s="1"/>
  <c r="B22" i="20" s="1"/>
  <c r="G22" i="20" s="1"/>
  <c r="H22" i="20" s="1"/>
  <c r="F11" i="18"/>
  <c r="I11" i="18" s="1"/>
  <c r="D22" i="20" s="1"/>
  <c r="E12" i="18"/>
  <c r="H12" i="18" s="1"/>
  <c r="A23" i="20" s="1"/>
  <c r="B23" i="20" s="1"/>
  <c r="F12" i="18"/>
  <c r="I12" i="18" s="1"/>
  <c r="D23" i="20" s="1"/>
  <c r="E13" i="18"/>
  <c r="H13" i="18" s="1"/>
  <c r="A24" i="20" s="1"/>
  <c r="B24" i="20" s="1"/>
  <c r="F13" i="18"/>
  <c r="I13" i="18" s="1"/>
  <c r="D24" i="20" s="1"/>
  <c r="E14" i="18"/>
  <c r="H14" i="18" s="1"/>
  <c r="A25" i="20" s="1"/>
  <c r="B25" i="20" s="1"/>
  <c r="F14" i="18"/>
  <c r="I14" i="18"/>
  <c r="D25" i="20" s="1"/>
  <c r="E15" i="18"/>
  <c r="H15" i="18"/>
  <c r="A26" i="20" s="1"/>
  <c r="B26" i="20" s="1"/>
  <c r="F15" i="18"/>
  <c r="I15" i="18" s="1"/>
  <c r="D26" i="20" s="1"/>
  <c r="E16" i="18"/>
  <c r="H16" i="18" s="1"/>
  <c r="A27" i="20" s="1"/>
  <c r="B27" i="20" s="1"/>
  <c r="F16" i="18"/>
  <c r="I16" i="18"/>
  <c r="D27" i="20" s="1"/>
  <c r="E17" i="18"/>
  <c r="H17" i="18"/>
  <c r="A28" i="20" s="1"/>
  <c r="B28" i="20" s="1"/>
  <c r="F17" i="18"/>
  <c r="I17" i="18" s="1"/>
  <c r="D28" i="20" s="1"/>
  <c r="E18" i="18"/>
  <c r="H18" i="18" s="1"/>
  <c r="A29" i="20" s="1"/>
  <c r="B29" i="20" s="1"/>
  <c r="F18" i="18"/>
  <c r="I19" i="18" s="1"/>
  <c r="D30" i="20" s="1"/>
  <c r="I18" i="18"/>
  <c r="D29" i="20" s="1"/>
  <c r="A30" i="20"/>
  <c r="B30" i="20"/>
  <c r="C30" i="20" s="1"/>
  <c r="A31" i="20"/>
  <c r="B31" i="20" s="1"/>
  <c r="D31" i="20"/>
  <c r="A32" i="20"/>
  <c r="B32" i="20"/>
  <c r="C32" i="20" s="1"/>
  <c r="D32" i="20"/>
  <c r="A33" i="20"/>
  <c r="B33" i="20" s="1"/>
  <c r="G33" i="20" s="1"/>
  <c r="H33" i="20" s="1"/>
  <c r="D33" i="20"/>
  <c r="A34" i="20"/>
  <c r="B34" i="20" s="1"/>
  <c r="D34" i="20"/>
  <c r="A35" i="20"/>
  <c r="B35" i="20" s="1"/>
  <c r="D35" i="20"/>
  <c r="A36" i="20"/>
  <c r="B36" i="20" s="1"/>
  <c r="D36" i="20"/>
  <c r="A37" i="20"/>
  <c r="B37" i="20" s="1"/>
  <c r="D37" i="20"/>
  <c r="A38" i="20"/>
  <c r="B38" i="20" s="1"/>
  <c r="D38" i="20"/>
  <c r="A39" i="20"/>
  <c r="B39" i="20" s="1"/>
  <c r="D39" i="20"/>
  <c r="A40" i="20"/>
  <c r="B40" i="20" s="1"/>
  <c r="D40" i="20"/>
  <c r="A41" i="20"/>
  <c r="B41" i="20" s="1"/>
  <c r="D41" i="20"/>
  <c r="A42" i="20"/>
  <c r="B42" i="20" s="1"/>
  <c r="D42" i="20"/>
  <c r="A43" i="20"/>
  <c r="B43" i="20" s="1"/>
  <c r="D43" i="20"/>
  <c r="A44" i="20"/>
  <c r="B44" i="20" s="1"/>
  <c r="D44" i="20"/>
  <c r="E4" i="18"/>
  <c r="H4" i="18" s="1"/>
  <c r="A15" i="20" s="1"/>
  <c r="B15" i="20" s="1"/>
  <c r="G16" i="20" s="1"/>
  <c r="H16" i="20" s="1"/>
  <c r="F4" i="18"/>
  <c r="I5" i="18" s="1"/>
  <c r="D16" i="20" s="1"/>
  <c r="U30" i="20"/>
  <c r="U49" i="20"/>
  <c r="U50" i="20"/>
  <c r="T50" i="20"/>
  <c r="M45" i="20"/>
  <c r="O45" i="20" s="1"/>
  <c r="E51" i="20" l="1"/>
  <c r="F51" i="20" s="1"/>
  <c r="C50" i="20"/>
  <c r="G50" i="20"/>
  <c r="H50" i="20" s="1"/>
  <c r="U48" i="20"/>
  <c r="T49" i="20"/>
  <c r="C49" i="20"/>
  <c r="G49" i="20"/>
  <c r="H49" i="20" s="1"/>
  <c r="U47" i="20"/>
  <c r="T48" i="20"/>
  <c r="C48" i="20"/>
  <c r="G48" i="20"/>
  <c r="H48" i="20" s="1"/>
  <c r="U46" i="20"/>
  <c r="T47" i="20"/>
  <c r="C47" i="20"/>
  <c r="G47" i="20"/>
  <c r="H47" i="20" s="1"/>
  <c r="U45" i="20"/>
  <c r="T46" i="20"/>
  <c r="C46" i="20"/>
  <c r="G46" i="20"/>
  <c r="H46" i="20" s="1"/>
  <c r="U44" i="20"/>
  <c r="T45" i="20"/>
  <c r="C45" i="20"/>
  <c r="E45" i="20" s="1"/>
  <c r="F45" i="20" s="1"/>
  <c r="G45" i="20"/>
  <c r="H45" i="20" s="1"/>
  <c r="U43" i="20"/>
  <c r="T44" i="20"/>
  <c r="G51" i="20"/>
  <c r="H51" i="20" s="1"/>
  <c r="V43" i="20"/>
  <c r="G17" i="20"/>
  <c r="H17" i="20" s="1"/>
  <c r="G18" i="20"/>
  <c r="H18" i="20" s="1"/>
  <c r="M49" i="20"/>
  <c r="O49" i="20" s="1"/>
  <c r="T31" i="20"/>
  <c r="C40" i="20"/>
  <c r="U38" i="20"/>
  <c r="T39" i="20"/>
  <c r="M65" i="20"/>
  <c r="O65" i="20" s="1"/>
  <c r="G23" i="20"/>
  <c r="H23" i="20" s="1"/>
  <c r="G19" i="20"/>
  <c r="H19" i="20" s="1"/>
  <c r="G20" i="20"/>
  <c r="H20" i="20" s="1"/>
  <c r="C44" i="20"/>
  <c r="U42" i="20"/>
  <c r="T43" i="20"/>
  <c r="M73" i="20"/>
  <c r="O73" i="20" s="1"/>
  <c r="C36" i="20"/>
  <c r="U34" i="20"/>
  <c r="T35" i="20"/>
  <c r="M57" i="20"/>
  <c r="O57" i="20" s="1"/>
  <c r="C42" i="20"/>
  <c r="U40" i="20"/>
  <c r="T41" i="20"/>
  <c r="M70" i="20"/>
  <c r="O70" i="20" s="1"/>
  <c r="M69" i="20"/>
  <c r="O69" i="20" s="1"/>
  <c r="C34" i="20"/>
  <c r="U32" i="20"/>
  <c r="T33" i="20"/>
  <c r="M54" i="20"/>
  <c r="O54" i="20" s="1"/>
  <c r="M53" i="20"/>
  <c r="O53" i="20" s="1"/>
  <c r="C38" i="20"/>
  <c r="U36" i="20"/>
  <c r="T37" i="20"/>
  <c r="M62" i="20"/>
  <c r="O62" i="20" s="1"/>
  <c r="M61" i="20"/>
  <c r="O61" i="20" s="1"/>
  <c r="M46" i="20"/>
  <c r="O46" i="20" s="1"/>
  <c r="M50" i="20"/>
  <c r="O50" i="20" s="1"/>
  <c r="M58" i="20"/>
  <c r="O58" i="20" s="1"/>
  <c r="M66" i="20"/>
  <c r="O66" i="20" s="1"/>
  <c r="T29" i="20"/>
  <c r="U28" i="20"/>
  <c r="U41" i="20"/>
  <c r="T42" i="20"/>
  <c r="G44" i="20"/>
  <c r="H44" i="20" s="1"/>
  <c r="M72" i="20"/>
  <c r="O72" i="20" s="1"/>
  <c r="M71" i="20"/>
  <c r="O71" i="20" s="1"/>
  <c r="G43" i="20"/>
  <c r="H43" i="20" s="1"/>
  <c r="C43" i="20"/>
  <c r="U37" i="20"/>
  <c r="T38" i="20"/>
  <c r="M64" i="20"/>
  <c r="O64" i="20" s="1"/>
  <c r="M63" i="20"/>
  <c r="O63" i="20" s="1"/>
  <c r="C39" i="20"/>
  <c r="E39" i="20" s="1"/>
  <c r="G39" i="20"/>
  <c r="H39" i="20" s="1"/>
  <c r="G40" i="20"/>
  <c r="H40" i="20" s="1"/>
  <c r="C15" i="20"/>
  <c r="T14" i="20"/>
  <c r="M16" i="20"/>
  <c r="O16" i="20" s="1"/>
  <c r="U39" i="20"/>
  <c r="T40" i="20"/>
  <c r="M68" i="20"/>
  <c r="O68" i="20" s="1"/>
  <c r="M67" i="20"/>
  <c r="O67" i="20" s="1"/>
  <c r="G41" i="20"/>
  <c r="H41" i="20" s="1"/>
  <c r="C41" i="20"/>
  <c r="E41" i="20" s="1"/>
  <c r="G42" i="20"/>
  <c r="H42" i="20" s="1"/>
  <c r="U35" i="20"/>
  <c r="T36" i="20"/>
  <c r="M60" i="20"/>
  <c r="O60" i="20" s="1"/>
  <c r="M59" i="20"/>
  <c r="O59" i="20" s="1"/>
  <c r="G38" i="20"/>
  <c r="H38" i="20" s="1"/>
  <c r="C37" i="20"/>
  <c r="E37" i="20" s="1"/>
  <c r="G37" i="20"/>
  <c r="H37" i="20" s="1"/>
  <c r="U31" i="20"/>
  <c r="T32" i="20"/>
  <c r="M52" i="20"/>
  <c r="O52" i="20" s="1"/>
  <c r="M51" i="20"/>
  <c r="O51" i="20" s="1"/>
  <c r="C33" i="20"/>
  <c r="E33" i="20" s="1"/>
  <c r="G34" i="20"/>
  <c r="H34" i="20" s="1"/>
  <c r="U27" i="20"/>
  <c r="T28" i="20"/>
  <c r="M44" i="20"/>
  <c r="O44" i="20" s="1"/>
  <c r="M43" i="20"/>
  <c r="O43" i="20" s="1"/>
  <c r="G30" i="20"/>
  <c r="H30" i="20" s="1"/>
  <c r="C29" i="20"/>
  <c r="G29" i="20"/>
  <c r="H29" i="20" s="1"/>
  <c r="C28" i="20"/>
  <c r="M42" i="20"/>
  <c r="O42" i="20" s="1"/>
  <c r="M41" i="20"/>
  <c r="O41" i="20" s="1"/>
  <c r="G28" i="20"/>
  <c r="H28" i="20" s="1"/>
  <c r="U26" i="20"/>
  <c r="T27" i="20"/>
  <c r="U25" i="20"/>
  <c r="T26" i="20"/>
  <c r="M40" i="20"/>
  <c r="O40" i="20" s="1"/>
  <c r="M39" i="20"/>
  <c r="O39" i="20" s="1"/>
  <c r="C27" i="20"/>
  <c r="G27" i="20"/>
  <c r="H27" i="20" s="1"/>
  <c r="C26" i="20"/>
  <c r="M38" i="20"/>
  <c r="O38" i="20" s="1"/>
  <c r="M37" i="20"/>
  <c r="O37" i="20" s="1"/>
  <c r="G26" i="20"/>
  <c r="H26" i="20" s="1"/>
  <c r="U24" i="20"/>
  <c r="T25" i="20"/>
  <c r="U23" i="20"/>
  <c r="T24" i="20"/>
  <c r="M36" i="20"/>
  <c r="O36" i="20" s="1"/>
  <c r="M35" i="20"/>
  <c r="O35" i="20" s="1"/>
  <c r="C25" i="20"/>
  <c r="G25" i="20"/>
  <c r="H25" i="20" s="1"/>
  <c r="C24" i="20"/>
  <c r="M34" i="20"/>
  <c r="O34" i="20" s="1"/>
  <c r="M33" i="20"/>
  <c r="O33" i="20" s="1"/>
  <c r="G24" i="20"/>
  <c r="H24" i="20" s="1"/>
  <c r="U22" i="20"/>
  <c r="T23" i="20"/>
  <c r="U21" i="20"/>
  <c r="T22" i="20"/>
  <c r="M32" i="20"/>
  <c r="O32" i="20" s="1"/>
  <c r="M31" i="20"/>
  <c r="O31" i="20" s="1"/>
  <c r="C23" i="20"/>
  <c r="C22" i="20"/>
  <c r="M30" i="20"/>
  <c r="O30" i="20" s="1"/>
  <c r="M29" i="20"/>
  <c r="O29" i="20" s="1"/>
  <c r="U20" i="20"/>
  <c r="T21" i="20"/>
  <c r="U19" i="20"/>
  <c r="T20" i="20"/>
  <c r="M28" i="20"/>
  <c r="O28" i="20" s="1"/>
  <c r="M27" i="20"/>
  <c r="O27" i="20" s="1"/>
  <c r="C21" i="20"/>
  <c r="C20" i="20"/>
  <c r="M26" i="20"/>
  <c r="O26" i="20" s="1"/>
  <c r="M25" i="20"/>
  <c r="O25" i="20" s="1"/>
  <c r="U18" i="20"/>
  <c r="T19" i="20"/>
  <c r="U17" i="20"/>
  <c r="T18" i="20"/>
  <c r="M24" i="20"/>
  <c r="O24" i="20" s="1"/>
  <c r="M23" i="20"/>
  <c r="O23" i="20" s="1"/>
  <c r="C19" i="20"/>
  <c r="C18" i="20"/>
  <c r="M22" i="20"/>
  <c r="O22" i="20" s="1"/>
  <c r="M21" i="20"/>
  <c r="O21" i="20" s="1"/>
  <c r="U16" i="20"/>
  <c r="T17" i="20"/>
  <c r="E44" i="20"/>
  <c r="E40" i="20"/>
  <c r="E30" i="20"/>
  <c r="U33" i="20"/>
  <c r="T34" i="20"/>
  <c r="M56" i="20"/>
  <c r="O56" i="20" s="1"/>
  <c r="M55" i="20"/>
  <c r="O55" i="20" s="1"/>
  <c r="G35" i="20"/>
  <c r="H35" i="20" s="1"/>
  <c r="C35" i="20"/>
  <c r="E35" i="20" s="1"/>
  <c r="G36" i="20"/>
  <c r="H36" i="20" s="1"/>
  <c r="U29" i="20"/>
  <c r="T30" i="20"/>
  <c r="M48" i="20"/>
  <c r="O48" i="20" s="1"/>
  <c r="M47" i="20"/>
  <c r="O47" i="20" s="1"/>
  <c r="G32" i="20"/>
  <c r="H32" i="20" s="1"/>
  <c r="C31" i="20"/>
  <c r="E31" i="20" s="1"/>
  <c r="G31" i="20"/>
  <c r="H31" i="20" s="1"/>
  <c r="C16" i="20"/>
  <c r="E16" i="20" s="1"/>
  <c r="U14" i="20"/>
  <c r="M18" i="20"/>
  <c r="O18" i="20" s="1"/>
  <c r="M17" i="20"/>
  <c r="O17" i="20" s="1"/>
  <c r="T15" i="20"/>
  <c r="U15" i="20"/>
  <c r="T16" i="20"/>
  <c r="M19" i="20"/>
  <c r="O19" i="20" s="1"/>
  <c r="C17" i="20"/>
  <c r="E17" i="20" s="1"/>
  <c r="M20" i="20"/>
  <c r="O20" i="20" s="1"/>
  <c r="E42" i="20"/>
  <c r="E34" i="20"/>
  <c r="E46" i="20" l="1"/>
  <c r="F46" i="20" s="1"/>
  <c r="V44" i="20" s="1"/>
  <c r="E47" i="20"/>
  <c r="F47" i="20" s="1"/>
  <c r="E48" i="20"/>
  <c r="F48" i="20" s="1"/>
  <c r="V46" i="20" s="1"/>
  <c r="E49" i="20"/>
  <c r="F49" i="20" s="1"/>
  <c r="E50" i="20"/>
  <c r="F50" i="20" s="1"/>
  <c r="V48" i="20" s="1"/>
  <c r="V45" i="20"/>
  <c r="V47" i="20"/>
  <c r="V49" i="20"/>
  <c r="V50" i="20"/>
  <c r="E20" i="20"/>
  <c r="N24" i="20" s="1"/>
  <c r="P24" i="20" s="1"/>
  <c r="E22" i="20"/>
  <c r="E38" i="20"/>
  <c r="N60" i="20" s="1"/>
  <c r="P60" i="20" s="1"/>
  <c r="E43" i="20"/>
  <c r="N71" i="20" s="1"/>
  <c r="P71" i="20" s="1"/>
  <c r="N53" i="20"/>
  <c r="P53" i="20" s="1"/>
  <c r="N52" i="20"/>
  <c r="P52" i="20" s="1"/>
  <c r="F34" i="20"/>
  <c r="V32" i="20" s="1"/>
  <c r="N69" i="20"/>
  <c r="P69" i="20" s="1"/>
  <c r="N68" i="20"/>
  <c r="P68" i="20" s="1"/>
  <c r="F42" i="20"/>
  <c r="V40" i="20" s="1"/>
  <c r="F31" i="20"/>
  <c r="V29" i="20" s="1"/>
  <c r="N47" i="20"/>
  <c r="P47" i="20" s="1"/>
  <c r="N46" i="20"/>
  <c r="P46" i="20" s="1"/>
  <c r="N65" i="20"/>
  <c r="P65" i="20" s="1"/>
  <c r="N64" i="20"/>
  <c r="P64" i="20" s="1"/>
  <c r="F40" i="20"/>
  <c r="V38" i="20" s="1"/>
  <c r="N29" i="20"/>
  <c r="P29" i="20" s="1"/>
  <c r="N28" i="20"/>
  <c r="P28" i="20" s="1"/>
  <c r="F22" i="20"/>
  <c r="V20" i="20" s="1"/>
  <c r="F38" i="20"/>
  <c r="V36" i="20" s="1"/>
  <c r="F35" i="20"/>
  <c r="V33" i="20" s="1"/>
  <c r="N55" i="20"/>
  <c r="P55" i="20" s="1"/>
  <c r="N54" i="20"/>
  <c r="P54" i="20" s="1"/>
  <c r="N45" i="20"/>
  <c r="P45" i="20" s="1"/>
  <c r="N44" i="20"/>
  <c r="P44" i="20" s="1"/>
  <c r="F30" i="20"/>
  <c r="V28" i="20" s="1"/>
  <c r="N73" i="20"/>
  <c r="P73" i="20" s="1"/>
  <c r="N72" i="20"/>
  <c r="P72" i="20" s="1"/>
  <c r="F44" i="20"/>
  <c r="V42" i="20" s="1"/>
  <c r="F41" i="20"/>
  <c r="V39" i="20" s="1"/>
  <c r="N67" i="20"/>
  <c r="P67" i="20" s="1"/>
  <c r="N66" i="20"/>
  <c r="P66" i="20" s="1"/>
  <c r="F43" i="20"/>
  <c r="V41" i="20" s="1"/>
  <c r="N70" i="20"/>
  <c r="P70" i="20" s="1"/>
  <c r="E32" i="20"/>
  <c r="E36" i="20"/>
  <c r="E19" i="20"/>
  <c r="E21" i="20"/>
  <c r="E23" i="20"/>
  <c r="E24" i="20"/>
  <c r="E25" i="20"/>
  <c r="E26" i="20"/>
  <c r="E27" i="20"/>
  <c r="E28" i="20"/>
  <c r="E29" i="20"/>
  <c r="F17" i="20"/>
  <c r="V15" i="20" s="1"/>
  <c r="N19" i="20"/>
  <c r="P19" i="20" s="1"/>
  <c r="N18" i="20"/>
  <c r="P18" i="20" s="1"/>
  <c r="F16" i="20"/>
  <c r="V14" i="20" s="1"/>
  <c r="N17" i="20"/>
  <c r="P17" i="20" s="1"/>
  <c r="N16" i="20"/>
  <c r="P16" i="20" s="1"/>
  <c r="F33" i="20"/>
  <c r="V31" i="20" s="1"/>
  <c r="N51" i="20"/>
  <c r="P51" i="20" s="1"/>
  <c r="N50" i="20"/>
  <c r="P50" i="20" s="1"/>
  <c r="F37" i="20"/>
  <c r="V35" i="20" s="1"/>
  <c r="N59" i="20"/>
  <c r="P59" i="20" s="1"/>
  <c r="N58" i="20"/>
  <c r="P58" i="20" s="1"/>
  <c r="F39" i="20"/>
  <c r="V37" i="20" s="1"/>
  <c r="N63" i="20"/>
  <c r="P63" i="20" s="1"/>
  <c r="N62" i="20"/>
  <c r="P62" i="20" s="1"/>
  <c r="E18" i="20"/>
  <c r="N61" i="20" l="1"/>
  <c r="P61" i="20" s="1"/>
  <c r="F20" i="20"/>
  <c r="V18" i="20" s="1"/>
  <c r="N25" i="20"/>
  <c r="P25" i="20" s="1"/>
  <c r="N41" i="20"/>
  <c r="P41" i="20" s="1"/>
  <c r="N40" i="20"/>
  <c r="P40" i="20" s="1"/>
  <c r="F28" i="20"/>
  <c r="V26" i="20" s="1"/>
  <c r="N33" i="20"/>
  <c r="P33" i="20" s="1"/>
  <c r="N32" i="20"/>
  <c r="P32" i="20" s="1"/>
  <c r="F24" i="20"/>
  <c r="V22" i="20" s="1"/>
  <c r="F21" i="20"/>
  <c r="V19" i="20" s="1"/>
  <c r="N27" i="20"/>
  <c r="P27" i="20" s="1"/>
  <c r="N26" i="20"/>
  <c r="P26" i="20" s="1"/>
  <c r="N21" i="20"/>
  <c r="P21" i="20" s="1"/>
  <c r="N20" i="20"/>
  <c r="P20" i="20" s="1"/>
  <c r="F18" i="20"/>
  <c r="V16" i="20" s="1"/>
  <c r="F29" i="20"/>
  <c r="V27" i="20" s="1"/>
  <c r="N43" i="20"/>
  <c r="P43" i="20" s="1"/>
  <c r="N42" i="20"/>
  <c r="P42" i="20" s="1"/>
  <c r="F27" i="20"/>
  <c r="V25" i="20" s="1"/>
  <c r="N39" i="20"/>
  <c r="P39" i="20" s="1"/>
  <c r="N38" i="20"/>
  <c r="P38" i="20" s="1"/>
  <c r="F25" i="20"/>
  <c r="V23" i="20" s="1"/>
  <c r="N35" i="20"/>
  <c r="P35" i="20" s="1"/>
  <c r="N34" i="20"/>
  <c r="P34" i="20" s="1"/>
  <c r="F23" i="20"/>
  <c r="V21" i="20" s="1"/>
  <c r="N31" i="20"/>
  <c r="P31" i="20" s="1"/>
  <c r="N30" i="20"/>
  <c r="P30" i="20" s="1"/>
  <c r="F19" i="20"/>
  <c r="V17" i="20" s="1"/>
  <c r="N23" i="20"/>
  <c r="P23" i="20" s="1"/>
  <c r="N22" i="20"/>
  <c r="P22" i="20" s="1"/>
  <c r="N49" i="20"/>
  <c r="P49" i="20" s="1"/>
  <c r="N48" i="20"/>
  <c r="P48" i="20" s="1"/>
  <c r="F32" i="20"/>
  <c r="V30" i="20" s="1"/>
  <c r="N37" i="20"/>
  <c r="P37" i="20" s="1"/>
  <c r="N36" i="20"/>
  <c r="P36" i="20" s="1"/>
  <c r="F26" i="20"/>
  <c r="V24" i="20" s="1"/>
  <c r="N57" i="20"/>
  <c r="P57" i="20" s="1"/>
  <c r="N56" i="20"/>
  <c r="P56" i="20" s="1"/>
  <c r="F36" i="20"/>
  <c r="V34" i="20" s="1"/>
</calcChain>
</file>

<file path=xl/sharedStrings.xml><?xml version="1.0" encoding="utf-8"?>
<sst xmlns="http://schemas.openxmlformats.org/spreadsheetml/2006/main" count="44" uniqueCount="37">
  <si>
    <t>Hole:</t>
  </si>
  <si>
    <t>Location:</t>
  </si>
  <si>
    <t>Cone:</t>
  </si>
  <si>
    <t>Date:</t>
  </si>
  <si>
    <t>Source:</t>
  </si>
  <si>
    <t>Source Depth           0.00</t>
  </si>
  <si>
    <t>m</t>
  </si>
  <si>
    <t>Source Offset</t>
  </si>
  <si>
    <t>Tip Depth</t>
  </si>
  <si>
    <t xml:space="preserve">Geophone </t>
  </si>
  <si>
    <t>Travel Path</t>
  </si>
  <si>
    <t>Interval time</t>
  </si>
  <si>
    <t>Velocity</t>
  </si>
  <si>
    <t xml:space="preserve">Interval </t>
  </si>
  <si>
    <t xml:space="preserve"> Interval </t>
  </si>
  <si>
    <t>(m)</t>
  </si>
  <si>
    <t>Depth(m)</t>
  </si>
  <si>
    <t>(ms)</t>
  </si>
  <si>
    <t>(m/s)</t>
  </si>
  <si>
    <t>(ft/s)</t>
  </si>
  <si>
    <t>Depth (m)</t>
  </si>
  <si>
    <t>Depth (ft)</t>
  </si>
  <si>
    <t>Depth</t>
  </si>
  <si>
    <t>Average</t>
  </si>
  <si>
    <t>Time(ms)</t>
  </si>
  <si>
    <t>m/s</t>
  </si>
  <si>
    <t>ft</t>
  </si>
  <si>
    <t>fps</t>
  </si>
  <si>
    <t>dt (ms)</t>
  </si>
  <si>
    <t xml:space="preserve"> ConeTec Shear Wave Velocity Data Reduction Sheet</t>
  </si>
  <si>
    <t>Time (ms)</t>
  </si>
  <si>
    <t>Paste here</t>
  </si>
  <si>
    <t>Beam</t>
  </si>
  <si>
    <t>Vs file</t>
  </si>
  <si>
    <t>CPT-2</t>
  </si>
  <si>
    <t>SC-41 Replacement Bridge</t>
  </si>
  <si>
    <t>AD214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</si>
</sst>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##0.00"/>
  </numFmts>
  <fonts count="7" x14ac:knownFonts="1">
    <font>
      <sz val="10"/>
      <name val="Arial"/>
    </font>
    <font>
      <b/>
      <sz val="12"/>
      <name val="Times New Roman"/>
      <family val="1"/>
    </font>
    <font>
      <b/>
      <sz val="12"/>
      <name val="Arial"/>
      <family val="2"/>
    </font>
    <font>
      <sz val="8"/>
      <name val="Arial"/>
    </font>
    <font>
      <b/>
      <sz val="10"/>
      <name val="Arial"/>
      <family val="2"/>
    </font>
    <font>
      <sz val="8"/>
      <color indexed="0"/>
      <name val="MS Sans Serif"/>
    </font>
    <font>
      <sz val="10"/>
      <color indexed="10"/>
      <name val="Arial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2" xfId="0" applyBorder="1"/>
    <xf numFmtId="2" fontId="0" fillId="0" borderId="3" xfId="0" applyNumberFormat="1" applyBorder="1" applyAlignment="1">
      <alignment horizontal="right"/>
    </xf>
    <xf numFmtId="0" fontId="0" fillId="0" borderId="4" xfId="0" applyBorder="1"/>
    <xf numFmtId="2" fontId="0" fillId="0" borderId="1" xfId="0" applyNumberForma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2" fontId="0" fillId="0" borderId="0" xfId="0" applyNumberFormat="1" applyBorder="1"/>
    <xf numFmtId="2" fontId="1" fillId="0" borderId="0" xfId="0" applyNumberFormat="1" applyFont="1"/>
    <xf numFmtId="2" fontId="0" fillId="0" borderId="0" xfId="0" applyNumberFormat="1"/>
    <xf numFmtId="2" fontId="0" fillId="0" borderId="5" xfId="0" applyNumberFormat="1" applyBorder="1"/>
    <xf numFmtId="2" fontId="0" fillId="0" borderId="6" xfId="0" applyNumberFormat="1" applyBorder="1"/>
    <xf numFmtId="2" fontId="0" fillId="0" borderId="1" xfId="0" applyNumberFormat="1" applyBorder="1" applyAlignment="1">
      <alignment horizontal="center"/>
    </xf>
    <xf numFmtId="15" fontId="0" fillId="0" borderId="0" xfId="0" applyNumberFormat="1" applyAlignment="1">
      <alignment horizontal="left"/>
    </xf>
    <xf numFmtId="0" fontId="4" fillId="0" borderId="0" xfId="0" applyFont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4" fillId="0" borderId="0" xfId="0" applyFont="1"/>
    <xf numFmtId="0" fontId="5" fillId="0" borderId="0" xfId="0" applyFont="1"/>
    <xf numFmtId="2" fontId="5" fillId="0" borderId="0" xfId="0" applyNumberFormat="1" applyFont="1"/>
    <xf numFmtId="0" fontId="0" fillId="0" borderId="5" xfId="0" applyBorder="1"/>
    <xf numFmtId="0" fontId="6" fillId="0" borderId="0" xfId="0" applyFont="1"/>
    <xf numFmtId="164" fontId="0" fillId="0" borderId="0" xfId="0" applyNumberFormat="1"/>
    <xf numFmtId="165" fontId="5" fillId="0" borderId="0" xfId="0" applyNumberFormat="1" applyFont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Shear Wave Velocity- CPT-2
SC-41</a:t>
            </a:r>
            <a:r>
              <a:rPr lang="en-US" baseline="0"/>
              <a:t> Replacement Bridge</a:t>
            </a:r>
            <a:r>
              <a:rPr lang="en-US"/>
              <a:t>
11-920
March</a:t>
            </a:r>
            <a:r>
              <a:rPr lang="en-US" baseline="0"/>
              <a:t> 8</a:t>
            </a:r>
            <a:r>
              <a:rPr lang="en-US"/>
              <a:t> 2011</a:t>
            </a:r>
          </a:p>
        </c:rich>
      </c:tx>
      <c:layout>
        <c:manualLayout>
          <c:xMode val="edge"/>
          <c:yMode val="edge"/>
          <c:x val="0.39872767199495929"/>
          <c:y val="4.524890210285137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938486536023415E-2"/>
          <c:y val="0.11414786997779124"/>
          <c:w val="0.8472963029892876"/>
          <c:h val="0.79336408353666088"/>
        </c:manualLayout>
      </c:layout>
      <c:scatterChart>
        <c:scatterStyle val="lineMarker"/>
        <c:varyColors val="0"/>
        <c:ser>
          <c:idx val="0"/>
          <c:order val="0"/>
          <c:tx>
            <c:v>Standard Velocity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'Interval Data'!$F$16:$F$100</c:f>
              <c:numCache>
                <c:formatCode>0.0</c:formatCode>
                <c:ptCount val="85"/>
                <c:pt idx="0">
                  <c:v>464.34789456090738</c:v>
                </c:pt>
                <c:pt idx="1">
                  <c:v>552.35171411112719</c:v>
                </c:pt>
                <c:pt idx="2">
                  <c:v>483.71615097788856</c:v>
                </c:pt>
                <c:pt idx="3">
                  <c:v>471.07141167257402</c:v>
                </c:pt>
                <c:pt idx="4">
                  <c:v>576.74673774583823</c:v>
                </c:pt>
                <c:pt idx="5">
                  <c:v>857.75493830213736</c:v>
                </c:pt>
                <c:pt idx="6">
                  <c:v>1291.7461057557414</c:v>
                </c:pt>
                <c:pt idx="7">
                  <c:v>885.55540870645973</c:v>
                </c:pt>
                <c:pt idx="8">
                  <c:v>727.17124163729522</c:v>
                </c:pt>
                <c:pt idx="9">
                  <c:v>751.11530266478371</c:v>
                </c:pt>
                <c:pt idx="10">
                  <c:v>813.31252049856209</c:v>
                </c:pt>
                <c:pt idx="11">
                  <c:v>1051.257692395679</c:v>
                </c:pt>
                <c:pt idx="12">
                  <c:v>939.41427198920883</c:v>
                </c:pt>
                <c:pt idx="13">
                  <c:v>1029.6181295516626</c:v>
                </c:pt>
                <c:pt idx="14">
                  <c:v>1037.6509251118032</c:v>
                </c:pt>
                <c:pt idx="15">
                  <c:v>999.30772995747759</c:v>
                </c:pt>
                <c:pt idx="16">
                  <c:v>1100.118358192886</c:v>
                </c:pt>
                <c:pt idx="17">
                  <c:v>1023.3317151979819</c:v>
                </c:pt>
                <c:pt idx="18">
                  <c:v>1058.9950834190765</c:v>
                </c:pt>
                <c:pt idx="19">
                  <c:v>1047.6999248347599</c:v>
                </c:pt>
                <c:pt idx="20">
                  <c:v>1100.8176551300844</c:v>
                </c:pt>
                <c:pt idx="21">
                  <c:v>1172.3277088824373</c:v>
                </c:pt>
                <c:pt idx="22">
                  <c:v>1264.6150418009336</c:v>
                </c:pt>
                <c:pt idx="23">
                  <c:v>1287.6514321445482</c:v>
                </c:pt>
                <c:pt idx="24">
                  <c:v>1361.606810587065</c:v>
                </c:pt>
                <c:pt idx="25">
                  <c:v>1482.8665732557306</c:v>
                </c:pt>
                <c:pt idx="26">
                  <c:v>1469.9609902205466</c:v>
                </c:pt>
                <c:pt idx="27">
                  <c:v>1501.3765664564617</c:v>
                </c:pt>
                <c:pt idx="28">
                  <c:v>1360.1600186763519</c:v>
                </c:pt>
                <c:pt idx="29">
                  <c:v>1988.0727903762065</c:v>
                </c:pt>
                <c:pt idx="30">
                  <c:v>1197.8605046446012</c:v>
                </c:pt>
                <c:pt idx="31">
                  <c:v>987.22734770088266</c:v>
                </c:pt>
                <c:pt idx="32">
                  <c:v>985.15569118464214</c:v>
                </c:pt>
                <c:pt idx="33">
                  <c:v>1086.7145893429415</c:v>
                </c:pt>
                <c:pt idx="34">
                  <c:v>1042.9234166952906</c:v>
                </c:pt>
                <c:pt idx="35">
                  <c:v>1067.8519042923265</c:v>
                </c:pt>
              </c:numCache>
            </c:numRef>
          </c:xVal>
          <c:yVal>
            <c:numRef>
              <c:f>'Interval Data'!$H$16:$H$100</c:f>
              <c:numCache>
                <c:formatCode>0.00</c:formatCode>
                <c:ptCount val="85"/>
                <c:pt idx="0">
                  <c:v>4.265040037545778</c:v>
                </c:pt>
                <c:pt idx="1">
                  <c:v>7.5458400625762954</c:v>
                </c:pt>
                <c:pt idx="2">
                  <c:v>10.826640087606812</c:v>
                </c:pt>
                <c:pt idx="3">
                  <c:v>14.107440112637331</c:v>
                </c:pt>
                <c:pt idx="4">
                  <c:v>17.38824013766785</c:v>
                </c:pt>
                <c:pt idx="5">
                  <c:v>20.669040162698366</c:v>
                </c:pt>
                <c:pt idx="6">
                  <c:v>23.949840187728888</c:v>
                </c:pt>
                <c:pt idx="7">
                  <c:v>27.230640212759404</c:v>
                </c:pt>
                <c:pt idx="8">
                  <c:v>30.511440237789923</c:v>
                </c:pt>
                <c:pt idx="9">
                  <c:v>33.792241216483163</c:v>
                </c:pt>
                <c:pt idx="10">
                  <c:v>37.073041241513678</c:v>
                </c:pt>
                <c:pt idx="11">
                  <c:v>40.353841266544201</c:v>
                </c:pt>
                <c:pt idx="12">
                  <c:v>43.634641291574717</c:v>
                </c:pt>
                <c:pt idx="13">
                  <c:v>46.915441316605232</c:v>
                </c:pt>
                <c:pt idx="14">
                  <c:v>50.196241341635755</c:v>
                </c:pt>
                <c:pt idx="15">
                  <c:v>53.477041366666263</c:v>
                </c:pt>
                <c:pt idx="16">
                  <c:v>56.757841391696786</c:v>
                </c:pt>
                <c:pt idx="17">
                  <c:v>60.038641416727309</c:v>
                </c:pt>
                <c:pt idx="18">
                  <c:v>63.319441441757832</c:v>
                </c:pt>
                <c:pt idx="19">
                  <c:v>66.600239559462892</c:v>
                </c:pt>
                <c:pt idx="20">
                  <c:v>69.881041491818863</c:v>
                </c:pt>
                <c:pt idx="21">
                  <c:v>73.161843424174805</c:v>
                </c:pt>
                <c:pt idx="22">
                  <c:v>76.442641541879894</c:v>
                </c:pt>
                <c:pt idx="23">
                  <c:v>79.72344347423585</c:v>
                </c:pt>
                <c:pt idx="24">
                  <c:v>83.004245406591806</c:v>
                </c:pt>
                <c:pt idx="25">
                  <c:v>86.285043524296881</c:v>
                </c:pt>
                <c:pt idx="26">
                  <c:v>89.565841642001971</c:v>
                </c:pt>
                <c:pt idx="27">
                  <c:v>92.846643574357913</c:v>
                </c:pt>
                <c:pt idx="28">
                  <c:v>96.127445506713883</c:v>
                </c:pt>
                <c:pt idx="29">
                  <c:v>99.408243624418958</c:v>
                </c:pt>
                <c:pt idx="30">
                  <c:v>102.68904174212405</c:v>
                </c:pt>
                <c:pt idx="31">
                  <c:v>105.96984367447997</c:v>
                </c:pt>
                <c:pt idx="32">
                  <c:v>109.25064560683592</c:v>
                </c:pt>
                <c:pt idx="33">
                  <c:v>112.53144372454102</c:v>
                </c:pt>
                <c:pt idx="34">
                  <c:v>115.81224184224608</c:v>
                </c:pt>
                <c:pt idx="35">
                  <c:v>119.09304377460207</c:v>
                </c:pt>
              </c:numCache>
            </c:numRef>
          </c:yVal>
          <c:smooth val="0"/>
        </c:ser>
        <c:ser>
          <c:idx val="1"/>
          <c:order val="1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9"/>
            <c:spPr>
              <a:noFill/>
              <a:ln w="9525">
                <a:noFill/>
              </a:ln>
            </c:spPr>
          </c:marker>
          <c:xVal>
            <c:numRef>
              <c:f>'Interval Data'!$P$16:$P$200</c:f>
              <c:numCache>
                <c:formatCode>0.00</c:formatCode>
                <c:ptCount val="185"/>
                <c:pt idx="0">
                  <c:v>464.35354109996706</c:v>
                </c:pt>
                <c:pt idx="1">
                  <c:v>464.35354109996706</c:v>
                </c:pt>
                <c:pt idx="2">
                  <c:v>552.35843078964547</c:v>
                </c:pt>
                <c:pt idx="3">
                  <c:v>552.35843078964547</c:v>
                </c:pt>
                <c:pt idx="4">
                  <c:v>483.72203303781026</c:v>
                </c:pt>
                <c:pt idx="5">
                  <c:v>483.72203303781026</c:v>
                </c:pt>
                <c:pt idx="6">
                  <c:v>471.07713997059602</c:v>
                </c:pt>
                <c:pt idx="7">
                  <c:v>471.07713997059602</c:v>
                </c:pt>
                <c:pt idx="8">
                  <c:v>576.75375107145123</c:v>
                </c:pt>
                <c:pt idx="9">
                  <c:v>576.75375107145123</c:v>
                </c:pt>
                <c:pt idx="10">
                  <c:v>857.76536872902102</c:v>
                </c:pt>
                <c:pt idx="11">
                  <c:v>857.76536872902102</c:v>
                </c:pt>
                <c:pt idx="12">
                  <c:v>1291.7618135793944</c:v>
                </c:pt>
                <c:pt idx="13">
                  <c:v>1291.7618135793944</c:v>
                </c:pt>
                <c:pt idx="14">
                  <c:v>885.56617719117423</c:v>
                </c:pt>
                <c:pt idx="15">
                  <c:v>885.56617719117423</c:v>
                </c:pt>
                <c:pt idx="16">
                  <c:v>727.18008414711835</c:v>
                </c:pt>
                <c:pt idx="17">
                  <c:v>727.18008414711835</c:v>
                </c:pt>
                <c:pt idx="18">
                  <c:v>751.12443633792952</c:v>
                </c:pt>
                <c:pt idx="19">
                  <c:v>751.12443633792952</c:v>
                </c:pt>
                <c:pt idx="20">
                  <c:v>813.32241049907361</c:v>
                </c:pt>
                <c:pt idx="21">
                  <c:v>813.32241049907361</c:v>
                </c:pt>
                <c:pt idx="22">
                  <c:v>1051.270475844665</c:v>
                </c:pt>
                <c:pt idx="23">
                  <c:v>1051.270475844665</c:v>
                </c:pt>
                <c:pt idx="24">
                  <c:v>939.4256954056649</c:v>
                </c:pt>
                <c:pt idx="25">
                  <c:v>939.4256954056649</c:v>
                </c:pt>
                <c:pt idx="26">
                  <c:v>1029.6306498603647</c:v>
                </c:pt>
                <c:pt idx="27">
                  <c:v>1029.6306498603647</c:v>
                </c:pt>
                <c:pt idx="28">
                  <c:v>1037.6635431004872</c:v>
                </c:pt>
                <c:pt idx="29">
                  <c:v>1037.6635431004872</c:v>
                </c:pt>
                <c:pt idx="30">
                  <c:v>999.31988168723888</c:v>
                </c:pt>
                <c:pt idx="31">
                  <c:v>999.31988168723888</c:v>
                </c:pt>
                <c:pt idx="32">
                  <c:v>1100.1317357947933</c:v>
                </c:pt>
                <c:pt idx="33">
                  <c:v>1100.1317357947933</c:v>
                </c:pt>
                <c:pt idx="34">
                  <c:v>1023.344159062956</c:v>
                </c:pt>
                <c:pt idx="35">
                  <c:v>1023.344159062956</c:v>
                </c:pt>
                <c:pt idx="36">
                  <c:v>1059.0079609558818</c:v>
                </c:pt>
                <c:pt idx="37">
                  <c:v>1059.0079609558818</c:v>
                </c:pt>
                <c:pt idx="38">
                  <c:v>1047.7126650207665</c:v>
                </c:pt>
                <c:pt idx="39">
                  <c:v>1047.7126650207665</c:v>
                </c:pt>
                <c:pt idx="40">
                  <c:v>1100.8310412355456</c:v>
                </c:pt>
                <c:pt idx="41">
                  <c:v>1100.8310412355456</c:v>
                </c:pt>
                <c:pt idx="42">
                  <c:v>1172.3419645607262</c:v>
                </c:pt>
                <c:pt idx="43">
                  <c:v>1172.3419645607262</c:v>
                </c:pt>
                <c:pt idx="44">
                  <c:v>1264.6304197068371</c:v>
                </c:pt>
                <c:pt idx="45">
                  <c:v>1264.6304197068371</c:v>
                </c:pt>
                <c:pt idx="46">
                  <c:v>1287.6670901763646</c:v>
                </c:pt>
                <c:pt idx="47">
                  <c:v>1287.6670901763646</c:v>
                </c:pt>
                <c:pt idx="48">
                  <c:v>1361.6233679272186</c:v>
                </c:pt>
                <c:pt idx="49">
                  <c:v>1361.6233679272186</c:v>
                </c:pt>
                <c:pt idx="50">
                  <c:v>1482.884605132529</c:v>
                </c:pt>
                <c:pt idx="51">
                  <c:v>1482.884605132529</c:v>
                </c:pt>
                <c:pt idx="52">
                  <c:v>1469.978865163547</c:v>
                </c:pt>
                <c:pt idx="53">
                  <c:v>1469.978865163547</c:v>
                </c:pt>
                <c:pt idx="54">
                  <c:v>1501.3948234175141</c:v>
                </c:pt>
                <c:pt idx="55">
                  <c:v>1501.3948234175141</c:v>
                </c:pt>
                <c:pt idx="56">
                  <c:v>1360.1765584233024</c:v>
                </c:pt>
                <c:pt idx="57">
                  <c:v>1360.1765584233024</c:v>
                </c:pt>
                <c:pt idx="58">
                  <c:v>1988.0969656353084</c:v>
                </c:pt>
                <c:pt idx="59">
                  <c:v>1988.0969656353084</c:v>
                </c:pt>
                <c:pt idx="60">
                  <c:v>1197.8750708054622</c:v>
                </c:pt>
                <c:pt idx="61">
                  <c:v>1197.8750708054622</c:v>
                </c:pt>
                <c:pt idx="62">
                  <c:v>987.23935253140939</c:v>
                </c:pt>
                <c:pt idx="63">
                  <c:v>987.23935253140939</c:v>
                </c:pt>
                <c:pt idx="64">
                  <c:v>985.1676708235193</c:v>
                </c:pt>
                <c:pt idx="65">
                  <c:v>985.1676708235193</c:v>
                </c:pt>
                <c:pt idx="66">
                  <c:v>1086.7278039530374</c:v>
                </c:pt>
                <c:pt idx="67">
                  <c:v>1086.7278039530374</c:v>
                </c:pt>
                <c:pt idx="68">
                  <c:v>1042.936098798252</c:v>
                </c:pt>
                <c:pt idx="69">
                  <c:v>1042.936098798252</c:v>
                </c:pt>
                <c:pt idx="70">
                  <c:v>1067.8648895293829</c:v>
                </c:pt>
                <c:pt idx="71">
                  <c:v>1067.8648895293829</c:v>
                </c:pt>
              </c:numCache>
            </c:numRef>
          </c:xVal>
          <c:yVal>
            <c:numRef>
              <c:f>'Interval Data'!$O$16:$O$200</c:f>
              <c:numCache>
                <c:formatCode>0.00</c:formatCode>
                <c:ptCount val="185"/>
                <c:pt idx="0">
                  <c:v>2.6246719410413211</c:v>
                </c:pt>
                <c:pt idx="1">
                  <c:v>5.9055118610852668</c:v>
                </c:pt>
                <c:pt idx="2">
                  <c:v>5.9055118610852668</c:v>
                </c:pt>
                <c:pt idx="3">
                  <c:v>9.1863517811292112</c:v>
                </c:pt>
                <c:pt idx="4">
                  <c:v>9.1863517811292112</c:v>
                </c:pt>
                <c:pt idx="5">
                  <c:v>12.467191701173157</c:v>
                </c:pt>
                <c:pt idx="6">
                  <c:v>12.467191701173157</c:v>
                </c:pt>
                <c:pt idx="7">
                  <c:v>15.7480316212171</c:v>
                </c:pt>
                <c:pt idx="8">
                  <c:v>15.7480316212171</c:v>
                </c:pt>
                <c:pt idx="9">
                  <c:v>19.028871541261047</c:v>
                </c:pt>
                <c:pt idx="10">
                  <c:v>19.028871541261047</c:v>
                </c:pt>
                <c:pt idx="11">
                  <c:v>22.309711461304992</c:v>
                </c:pt>
                <c:pt idx="12">
                  <c:v>22.309711461304992</c:v>
                </c:pt>
                <c:pt idx="13">
                  <c:v>25.590551381348941</c:v>
                </c:pt>
                <c:pt idx="14">
                  <c:v>25.590551381348941</c:v>
                </c:pt>
                <c:pt idx="15">
                  <c:v>28.871391301392887</c:v>
                </c:pt>
                <c:pt idx="16">
                  <c:v>28.871391301392887</c:v>
                </c:pt>
                <c:pt idx="17">
                  <c:v>32.152231221436828</c:v>
                </c:pt>
                <c:pt idx="18">
                  <c:v>32.152231221436828</c:v>
                </c:pt>
                <c:pt idx="19">
                  <c:v>35.433073048829414</c:v>
                </c:pt>
                <c:pt idx="20">
                  <c:v>35.433073048829414</c:v>
                </c:pt>
                <c:pt idx="21">
                  <c:v>38.713911061524719</c:v>
                </c:pt>
                <c:pt idx="22">
                  <c:v>38.713911061524719</c:v>
                </c:pt>
                <c:pt idx="23">
                  <c:v>41.994752888917297</c:v>
                </c:pt>
                <c:pt idx="24">
                  <c:v>41.994752888917297</c:v>
                </c:pt>
                <c:pt idx="25">
                  <c:v>45.275590901612617</c:v>
                </c:pt>
                <c:pt idx="26">
                  <c:v>45.275590901612617</c:v>
                </c:pt>
                <c:pt idx="27">
                  <c:v>48.556432729005188</c:v>
                </c:pt>
                <c:pt idx="28">
                  <c:v>48.556432729005188</c:v>
                </c:pt>
                <c:pt idx="29">
                  <c:v>51.837270741700507</c:v>
                </c:pt>
                <c:pt idx="30">
                  <c:v>51.837270741700507</c:v>
                </c:pt>
                <c:pt idx="31">
                  <c:v>55.118112569093078</c:v>
                </c:pt>
                <c:pt idx="32">
                  <c:v>55.118112569093078</c:v>
                </c:pt>
                <c:pt idx="33">
                  <c:v>58.398950581788391</c:v>
                </c:pt>
                <c:pt idx="34">
                  <c:v>58.398950581788391</c:v>
                </c:pt>
                <c:pt idx="35">
                  <c:v>61.679792409180976</c:v>
                </c:pt>
                <c:pt idx="36">
                  <c:v>61.679792409180976</c:v>
                </c:pt>
                <c:pt idx="37">
                  <c:v>64.960630421876274</c:v>
                </c:pt>
                <c:pt idx="38">
                  <c:v>64.960630421876274</c:v>
                </c:pt>
                <c:pt idx="39">
                  <c:v>68.241468434571601</c:v>
                </c:pt>
                <c:pt idx="40">
                  <c:v>68.241468434571601</c:v>
                </c:pt>
                <c:pt idx="41">
                  <c:v>71.522314076661445</c:v>
                </c:pt>
                <c:pt idx="42">
                  <c:v>71.522314076661445</c:v>
                </c:pt>
                <c:pt idx="43">
                  <c:v>74.803152089356743</c:v>
                </c:pt>
                <c:pt idx="44">
                  <c:v>74.803152089356743</c:v>
                </c:pt>
                <c:pt idx="45">
                  <c:v>78.08399010205207</c:v>
                </c:pt>
                <c:pt idx="46">
                  <c:v>78.08399010205207</c:v>
                </c:pt>
                <c:pt idx="47">
                  <c:v>81.364835744141899</c:v>
                </c:pt>
                <c:pt idx="48">
                  <c:v>81.364835744141899</c:v>
                </c:pt>
                <c:pt idx="49">
                  <c:v>84.645673756837226</c:v>
                </c:pt>
                <c:pt idx="50">
                  <c:v>84.645673756837226</c:v>
                </c:pt>
                <c:pt idx="51">
                  <c:v>87.926511769532539</c:v>
                </c:pt>
                <c:pt idx="52">
                  <c:v>87.926511769532539</c:v>
                </c:pt>
                <c:pt idx="53">
                  <c:v>91.207349782227851</c:v>
                </c:pt>
                <c:pt idx="54">
                  <c:v>91.207349782227851</c:v>
                </c:pt>
                <c:pt idx="55">
                  <c:v>94.488195424317695</c:v>
                </c:pt>
                <c:pt idx="56">
                  <c:v>94.488195424317695</c:v>
                </c:pt>
                <c:pt idx="57">
                  <c:v>97.769033437013007</c:v>
                </c:pt>
                <c:pt idx="58">
                  <c:v>97.769033437013007</c:v>
                </c:pt>
                <c:pt idx="59">
                  <c:v>101.04987144970832</c:v>
                </c:pt>
                <c:pt idx="60">
                  <c:v>101.04987144970832</c:v>
                </c:pt>
                <c:pt idx="61">
                  <c:v>104.33070946240363</c:v>
                </c:pt>
                <c:pt idx="62">
                  <c:v>104.33070946240363</c:v>
                </c:pt>
                <c:pt idx="63">
                  <c:v>107.61155510449345</c:v>
                </c:pt>
                <c:pt idx="64">
                  <c:v>107.61155510449345</c:v>
                </c:pt>
                <c:pt idx="65">
                  <c:v>110.89239311718876</c:v>
                </c:pt>
                <c:pt idx="66">
                  <c:v>110.89239311718876</c:v>
                </c:pt>
                <c:pt idx="67">
                  <c:v>114.17323112988409</c:v>
                </c:pt>
                <c:pt idx="68">
                  <c:v>114.17323112988409</c:v>
                </c:pt>
                <c:pt idx="69">
                  <c:v>117.4540691425794</c:v>
                </c:pt>
                <c:pt idx="70">
                  <c:v>117.4540691425794</c:v>
                </c:pt>
                <c:pt idx="71">
                  <c:v>120.73491478466924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457856"/>
        <c:axId val="108002304"/>
      </c:scatterChart>
      <c:valAx>
        <c:axId val="94457856"/>
        <c:scaling>
          <c:orientation val="minMax"/>
          <c:max val="2000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Shear Wave Velocity (ft/s)</a:t>
                </a:r>
              </a:p>
            </c:rich>
          </c:tx>
          <c:layout>
            <c:manualLayout>
              <c:xMode val="edge"/>
              <c:yMode val="edge"/>
              <c:x val="0.42099703665425181"/>
              <c:y val="7.9939727048370851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002304"/>
        <c:crossesAt val="-200"/>
        <c:crossBetween val="midCat"/>
        <c:majorUnit val="500"/>
      </c:valAx>
      <c:valAx>
        <c:axId val="108002304"/>
        <c:scaling>
          <c:orientation val="maxMin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Below Grade (ft)</a:t>
                </a:r>
              </a:p>
            </c:rich>
          </c:tx>
          <c:layout>
            <c:manualLayout>
              <c:xMode val="edge"/>
              <c:yMode val="edge"/>
              <c:x val="2.2269364659292912E-2"/>
              <c:y val="0.4592763563439418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57856"/>
        <c:crossesAt val="0"/>
        <c:crossBetween val="midCat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447675</xdr:colOff>
      <xdr:row>78</xdr:row>
      <xdr:rowOff>0</xdr:rowOff>
    </xdr:to>
    <xdr:graphicFrame macro="">
      <xdr:nvGraphicFramePr>
        <xdr:cNvPr id="307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0.0053</cdr:x>
      <cdr:y>0.00377</cdr:y>
    </cdr:from>
    <cdr:to>
      <cdr:x>0.15173</cdr:x>
      <cdr:y>0.05662</cdr:y>
    </cdr:to>
    <cdr:pic>
      <cdr:nvPicPr>
        <cdr:cNvPr id="9218" name="Picture 2" descr="ConeTecLogo-WithOutlineGradedShadow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1316660" cy="667991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28575</xdr:colOff>
      <xdr:row>2</xdr:row>
      <xdr:rowOff>9525</xdr:rowOff>
    </xdr:to>
    <xdr:pic>
      <xdr:nvPicPr>
        <xdr:cNvPr id="4098" name="Picture 2" descr="ConeTecLogo-WithOutlineGradedShado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42950" cy="37147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15875</xdr:colOff>
      <xdr:row>45</xdr:row>
      <xdr:rowOff>15874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667875" cy="715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view="pageBreakPreview" zoomScale="60" zoomScaleNormal="100" workbookViewId="0">
      <selection activeCell="T44" sqref="T44"/>
    </sheetView>
  </sheetViews>
  <sheetFormatPr defaultRowHeight="12.75" x14ac:dyDescent="0.2"/>
  <sheetData/>
  <phoneticPr fontId="3" type="noConversion"/>
  <printOptions horizontalCentered="1"/>
  <pageMargins left="0.71" right="0.75" top="0.52" bottom="1" header="0.5" footer="0.5"/>
  <pageSetup scale="66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2"/>
  <sheetViews>
    <sheetView tabSelected="1" view="pageBreakPreview" zoomScale="75" zoomScaleNormal="75" zoomScaleSheetLayoutView="75" workbookViewId="0">
      <selection activeCell="G9" sqref="G9"/>
    </sheetView>
  </sheetViews>
  <sheetFormatPr defaultColWidth="10.7109375" defaultRowHeight="12.75" x14ac:dyDescent="0.2"/>
  <cols>
    <col min="1" max="1" width="10.7109375" style="2" customWidth="1"/>
    <col min="2" max="2" width="13.85546875" customWidth="1"/>
    <col min="3" max="3" width="10.7109375" customWidth="1"/>
    <col min="4" max="4" width="10.7109375" style="18" customWidth="1"/>
    <col min="5" max="8" width="10.7109375" customWidth="1"/>
    <col min="9" max="9" width="10.7109375" hidden="1" customWidth="1"/>
  </cols>
  <sheetData>
    <row r="1" spans="1:22" s="6" customFormat="1" ht="15.75" x14ac:dyDescent="0.25">
      <c r="A1" s="15"/>
      <c r="B1" s="7" t="s">
        <v>29</v>
      </c>
      <c r="D1" s="17"/>
    </row>
    <row r="3" spans="1:22" x14ac:dyDescent="0.2">
      <c r="B3" t="s">
        <v>0</v>
      </c>
      <c r="C3" s="1" t="s">
        <v>34</v>
      </c>
    </row>
    <row r="4" spans="1:22" x14ac:dyDescent="0.2">
      <c r="B4" t="s">
        <v>1</v>
      </c>
      <c r="C4" s="1" t="s">
        <v>35</v>
      </c>
    </row>
    <row r="5" spans="1:22" x14ac:dyDescent="0.2">
      <c r="B5" t="s">
        <v>2</v>
      </c>
      <c r="C5" s="1" t="s">
        <v>36</v>
      </c>
    </row>
    <row r="6" spans="1:22" x14ac:dyDescent="0.2">
      <c r="B6" t="s">
        <v>3</v>
      </c>
      <c r="C6" s="22">
        <v>40610</v>
      </c>
    </row>
    <row r="7" spans="1:22" ht="13.5" thickBot="1" x14ac:dyDescent="0.25">
      <c r="B7" t="s">
        <v>4</v>
      </c>
      <c r="C7" s="1" t="s">
        <v>32</v>
      </c>
    </row>
    <row r="8" spans="1:22" x14ac:dyDescent="0.2">
      <c r="B8" s="8" t="s">
        <v>5</v>
      </c>
      <c r="C8" s="9">
        <v>0</v>
      </c>
      <c r="D8" s="19" t="s">
        <v>6</v>
      </c>
    </row>
    <row r="9" spans="1:22" ht="13.5" thickBot="1" x14ac:dyDescent="0.25">
      <c r="B9" s="10" t="s">
        <v>7</v>
      </c>
      <c r="C9" s="11">
        <v>1.45</v>
      </c>
      <c r="D9" s="20" t="s">
        <v>6</v>
      </c>
      <c r="H9" s="14"/>
    </row>
    <row r="12" spans="1:22" s="2" customFormat="1" x14ac:dyDescent="0.2">
      <c r="A12" s="2" t="s">
        <v>8</v>
      </c>
      <c r="B12" s="2" t="s">
        <v>9</v>
      </c>
      <c r="C12" s="2" t="s">
        <v>10</v>
      </c>
      <c r="D12" s="4" t="s">
        <v>11</v>
      </c>
      <c r="E12" s="2" t="s">
        <v>12</v>
      </c>
      <c r="F12" s="2" t="s">
        <v>12</v>
      </c>
      <c r="G12" s="2" t="s">
        <v>13</v>
      </c>
      <c r="H12" s="2" t="s">
        <v>14</v>
      </c>
      <c r="K12"/>
      <c r="L12" s="13"/>
      <c r="M12" s="13"/>
      <c r="N12" s="13"/>
      <c r="O12" s="13"/>
      <c r="P12" s="13"/>
      <c r="Q12" s="13"/>
      <c r="T12" s="2" t="s">
        <v>33</v>
      </c>
    </row>
    <row r="13" spans="1:22" s="2" customFormat="1" ht="13.5" thickBot="1" x14ac:dyDescent="0.25">
      <c r="A13" s="3" t="s">
        <v>15</v>
      </c>
      <c r="B13" s="3" t="s">
        <v>16</v>
      </c>
      <c r="C13" s="3" t="s">
        <v>15</v>
      </c>
      <c r="D13" s="21" t="s">
        <v>17</v>
      </c>
      <c r="E13" s="3" t="s">
        <v>18</v>
      </c>
      <c r="F13" s="3" t="s">
        <v>19</v>
      </c>
      <c r="G13" s="3" t="s">
        <v>20</v>
      </c>
      <c r="H13" s="3" t="s">
        <v>21</v>
      </c>
      <c r="I13" s="3"/>
      <c r="J13" s="3"/>
      <c r="K13" s="13"/>
      <c r="L13" s="12"/>
      <c r="M13" s="13"/>
      <c r="N13" s="13"/>
      <c r="O13" s="13"/>
      <c r="P13" s="13"/>
      <c r="Q13" s="13"/>
    </row>
    <row r="14" spans="1:22" ht="15" customHeight="1" x14ac:dyDescent="0.2">
      <c r="A14" s="4">
        <v>0</v>
      </c>
      <c r="B14" s="2"/>
      <c r="L14" s="12"/>
      <c r="M14" s="13"/>
      <c r="N14" s="13"/>
      <c r="O14" s="13"/>
      <c r="P14" s="13"/>
      <c r="Q14" s="13"/>
      <c r="T14" s="18">
        <f>B15</f>
        <v>0.80000000762939472</v>
      </c>
      <c r="U14" s="18">
        <f>B16</f>
        <v>1.8000000152587894</v>
      </c>
      <c r="V14" s="34">
        <f>F16</f>
        <v>464.34789456090738</v>
      </c>
    </row>
    <row r="15" spans="1:22" x14ac:dyDescent="0.2">
      <c r="A15" s="4">
        <f>'input data'!H4</f>
        <v>1.0000000076293947</v>
      </c>
      <c r="B15" s="4">
        <f t="shared" ref="B15:B44" si="0">+A15-0.2</f>
        <v>0.80000000762939472</v>
      </c>
      <c r="C15" s="4">
        <f t="shared" ref="C15:C44" si="1">SQRT((B15-$C$8)^2+$C$9^2 )</f>
        <v>1.6560495198535072</v>
      </c>
      <c r="D15" s="4"/>
      <c r="E15" s="5"/>
      <c r="F15" s="5"/>
      <c r="G15" s="4"/>
      <c r="H15" s="4"/>
      <c r="J15" s="16"/>
      <c r="K15" s="5"/>
      <c r="L15" s="12"/>
      <c r="M15" s="13" t="s">
        <v>6</v>
      </c>
      <c r="N15" s="13" t="s">
        <v>25</v>
      </c>
      <c r="O15" s="13" t="s">
        <v>26</v>
      </c>
      <c r="P15" s="27" t="s">
        <v>27</v>
      </c>
      <c r="Q15" s="13"/>
      <c r="T15" s="18">
        <f t="shared" ref="T15:T52" si="2">B16</f>
        <v>1.8000000152587894</v>
      </c>
      <c r="U15" s="18">
        <f t="shared" ref="U15:U52" si="3">B17</f>
        <v>2.8000000228881836</v>
      </c>
      <c r="V15" s="34">
        <f t="shared" ref="V15:V52" si="4">F17</f>
        <v>552.35171411112719</v>
      </c>
    </row>
    <row r="16" spans="1:22" x14ac:dyDescent="0.2">
      <c r="A16" s="4">
        <f>'input data'!H5</f>
        <v>2.0000000152587893</v>
      </c>
      <c r="B16" s="4">
        <f t="shared" si="0"/>
        <v>1.8000000152587894</v>
      </c>
      <c r="C16" s="4">
        <f t="shared" si="1"/>
        <v>2.3113848781480861</v>
      </c>
      <c r="D16" s="4">
        <f>'input data'!I5</f>
        <v>4.6302013397216797</v>
      </c>
      <c r="E16" s="5">
        <f t="shared" ref="E16:E23" si="5">+(C16-C15)*1000/D16</f>
        <v>141.53495932726997</v>
      </c>
      <c r="F16" s="5">
        <f t="shared" ref="F16:F44" si="6">+E16*3.2808</f>
        <v>464.34789456090738</v>
      </c>
      <c r="G16" s="4">
        <f t="shared" ref="G16:G23" si="7">+(B16+B15)/2</f>
        <v>1.3000000114440922</v>
      </c>
      <c r="H16" s="4">
        <f t="shared" ref="H16:H44" si="8">+G16*3.2808</f>
        <v>4.265040037545778</v>
      </c>
      <c r="J16" s="16"/>
      <c r="K16" s="5"/>
      <c r="L16" s="12"/>
      <c r="M16" s="26">
        <f>B15</f>
        <v>0.80000000762939472</v>
      </c>
      <c r="N16" s="28">
        <f>E16</f>
        <v>141.53495932726997</v>
      </c>
      <c r="O16" s="26">
        <f>M16/0.3048</f>
        <v>2.6246719410413211</v>
      </c>
      <c r="P16" s="26">
        <f>N16/0.3048</f>
        <v>464.35354109996706</v>
      </c>
      <c r="Q16" s="13"/>
      <c r="T16" s="18">
        <f t="shared" si="2"/>
        <v>2.8000000228881836</v>
      </c>
      <c r="U16" s="18">
        <f t="shared" si="3"/>
        <v>3.8000000305175785</v>
      </c>
      <c r="V16" s="34">
        <f t="shared" si="4"/>
        <v>483.71615097788856</v>
      </c>
    </row>
    <row r="17" spans="1:22" x14ac:dyDescent="0.2">
      <c r="A17" s="4">
        <f>'input data'!H6</f>
        <v>3.0000000228881838</v>
      </c>
      <c r="B17" s="4">
        <f t="shared" si="0"/>
        <v>2.8000000228881836</v>
      </c>
      <c r="C17" s="4">
        <f t="shared" si="1"/>
        <v>3.1531730254100916</v>
      </c>
      <c r="D17" s="4">
        <f>'input data'!I6</f>
        <v>4.9999637603759766</v>
      </c>
      <c r="E17" s="5">
        <f t="shared" si="5"/>
        <v>168.35884970468396</v>
      </c>
      <c r="F17" s="5">
        <f t="shared" si="6"/>
        <v>552.35171411112719</v>
      </c>
      <c r="G17" s="4">
        <f t="shared" si="7"/>
        <v>2.3000000190734866</v>
      </c>
      <c r="H17" s="4">
        <f t="shared" si="8"/>
        <v>7.5458400625762954</v>
      </c>
      <c r="J17" s="16"/>
      <c r="K17" s="5"/>
      <c r="L17" s="12"/>
      <c r="M17" s="26">
        <f>B16</f>
        <v>1.8000000152587894</v>
      </c>
      <c r="N17" s="28">
        <f>E16</f>
        <v>141.53495932726997</v>
      </c>
      <c r="O17" s="26">
        <f t="shared" ref="O17:P71" si="9">M17/0.3048</f>
        <v>5.9055118610852668</v>
      </c>
      <c r="P17" s="26">
        <f t="shared" si="9"/>
        <v>464.35354109996706</v>
      </c>
      <c r="Q17" s="13"/>
      <c r="T17" s="18">
        <f t="shared" si="2"/>
        <v>3.8000000305175785</v>
      </c>
      <c r="U17" s="18">
        <f t="shared" si="3"/>
        <v>4.8000000381469725</v>
      </c>
      <c r="V17" s="34">
        <f t="shared" si="4"/>
        <v>471.07141167257402</v>
      </c>
    </row>
    <row r="18" spans="1:22" x14ac:dyDescent="0.2">
      <c r="A18" s="4">
        <f>'input data'!H7</f>
        <v>4.0000000305175787</v>
      </c>
      <c r="B18" s="4">
        <f t="shared" si="0"/>
        <v>3.8000000305175785</v>
      </c>
      <c r="C18" s="4">
        <f t="shared" si="1"/>
        <v>4.0672472548314049</v>
      </c>
      <c r="D18" s="4">
        <f>'input data'!I7</f>
        <v>6.1996994018554687</v>
      </c>
      <c r="E18" s="5">
        <f t="shared" si="5"/>
        <v>147.43847566992457</v>
      </c>
      <c r="F18" s="5">
        <f t="shared" si="6"/>
        <v>483.71615097788856</v>
      </c>
      <c r="G18" s="4">
        <f t="shared" si="7"/>
        <v>3.3000000267028811</v>
      </c>
      <c r="H18" s="4">
        <f t="shared" si="8"/>
        <v>10.826640087606812</v>
      </c>
      <c r="J18" s="16"/>
      <c r="M18" s="4">
        <f>B16</f>
        <v>1.8000000152587894</v>
      </c>
      <c r="N18" s="5">
        <f>E17</f>
        <v>168.35884970468396</v>
      </c>
      <c r="O18" s="26">
        <f t="shared" si="9"/>
        <v>5.9055118610852668</v>
      </c>
      <c r="P18" s="26">
        <f t="shared" si="9"/>
        <v>552.35843078964547</v>
      </c>
      <c r="Q18" s="2"/>
      <c r="T18" s="18">
        <f t="shared" si="2"/>
        <v>4.8000000381469725</v>
      </c>
      <c r="U18" s="18">
        <f t="shared" si="3"/>
        <v>5.8000000457763674</v>
      </c>
      <c r="V18" s="34">
        <f t="shared" si="4"/>
        <v>576.74673774583823</v>
      </c>
    </row>
    <row r="19" spans="1:22" x14ac:dyDescent="0.2">
      <c r="A19" s="4">
        <f>'input data'!H8</f>
        <v>5.0000000381469727</v>
      </c>
      <c r="B19" s="4">
        <f t="shared" si="0"/>
        <v>4.8000000381469725</v>
      </c>
      <c r="C19" s="4">
        <f t="shared" si="1"/>
        <v>5.0142297879346271</v>
      </c>
      <c r="D19" s="4">
        <f>'input data'!I8</f>
        <v>6.595306396484375</v>
      </c>
      <c r="E19" s="5">
        <f t="shared" si="5"/>
        <v>143.58431226303767</v>
      </c>
      <c r="F19" s="5">
        <f t="shared" si="6"/>
        <v>471.07141167257402</v>
      </c>
      <c r="G19" s="4">
        <f t="shared" si="7"/>
        <v>4.3000000343322755</v>
      </c>
      <c r="H19" s="4">
        <f t="shared" si="8"/>
        <v>14.107440112637331</v>
      </c>
      <c r="J19" s="16"/>
      <c r="M19" s="4">
        <f>B17</f>
        <v>2.8000000228881836</v>
      </c>
      <c r="N19" s="5">
        <f>E17</f>
        <v>168.35884970468396</v>
      </c>
      <c r="O19" s="26">
        <f t="shared" si="9"/>
        <v>9.1863517811292112</v>
      </c>
      <c r="P19" s="26">
        <f t="shared" si="9"/>
        <v>552.35843078964547</v>
      </c>
      <c r="Q19" s="2"/>
      <c r="T19" s="18">
        <f t="shared" si="2"/>
        <v>5.8000000457763674</v>
      </c>
      <c r="U19" s="18">
        <f t="shared" si="3"/>
        <v>6.8000000534057623</v>
      </c>
      <c r="V19" s="34">
        <f t="shared" si="4"/>
        <v>857.75493830213736</v>
      </c>
    </row>
    <row r="20" spans="1:22" x14ac:dyDescent="0.2">
      <c r="A20" s="4">
        <f>'input data'!H9</f>
        <v>6.0000000457763676</v>
      </c>
      <c r="B20" s="4">
        <f t="shared" si="0"/>
        <v>5.8000000457763674</v>
      </c>
      <c r="C20" s="4">
        <f t="shared" si="1"/>
        <v>5.978503201555208</v>
      </c>
      <c r="D20" s="4">
        <f>'input data'!I9</f>
        <v>5.4852294921875</v>
      </c>
      <c r="E20" s="5">
        <f t="shared" si="5"/>
        <v>175.79454332657835</v>
      </c>
      <c r="F20" s="5">
        <f t="shared" si="6"/>
        <v>576.74673774583823</v>
      </c>
      <c r="G20" s="4">
        <f t="shared" si="7"/>
        <v>5.3000000419616704</v>
      </c>
      <c r="H20" s="4">
        <f t="shared" si="8"/>
        <v>17.38824013766785</v>
      </c>
      <c r="J20" s="16"/>
      <c r="M20" s="4">
        <f>B17</f>
        <v>2.8000000228881836</v>
      </c>
      <c r="N20" s="5">
        <f>E18</f>
        <v>147.43847566992457</v>
      </c>
      <c r="O20" s="26">
        <f t="shared" si="9"/>
        <v>9.1863517811292112</v>
      </c>
      <c r="P20" s="26">
        <f t="shared" si="9"/>
        <v>483.72203303781026</v>
      </c>
      <c r="Q20" s="2"/>
      <c r="T20" s="18">
        <f t="shared" si="2"/>
        <v>6.8000000534057623</v>
      </c>
      <c r="U20" s="18">
        <f t="shared" si="3"/>
        <v>7.8000000610351572</v>
      </c>
      <c r="V20" s="34">
        <f t="shared" si="4"/>
        <v>1291.7461057557414</v>
      </c>
    </row>
    <row r="21" spans="1:22" x14ac:dyDescent="0.2">
      <c r="A21" s="4">
        <f>'input data'!H10</f>
        <v>7.0000000534057625</v>
      </c>
      <c r="B21" s="4">
        <f t="shared" si="0"/>
        <v>6.8000000534057623</v>
      </c>
      <c r="C21" s="4">
        <f t="shared" si="1"/>
        <v>6.9528771545539598</v>
      </c>
      <c r="D21" s="4">
        <f>'input data'!I10</f>
        <v>3.7268524169921875</v>
      </c>
      <c r="E21" s="5">
        <f t="shared" si="5"/>
        <v>261.44688438860561</v>
      </c>
      <c r="F21" s="5">
        <f t="shared" si="6"/>
        <v>857.75493830213736</v>
      </c>
      <c r="G21" s="4">
        <f t="shared" si="7"/>
        <v>6.3000000495910644</v>
      </c>
      <c r="H21" s="4">
        <f t="shared" si="8"/>
        <v>20.669040162698366</v>
      </c>
      <c r="J21" s="16"/>
      <c r="M21" s="4">
        <f>B18</f>
        <v>3.8000000305175785</v>
      </c>
      <c r="N21" s="5">
        <f>E18</f>
        <v>147.43847566992457</v>
      </c>
      <c r="O21" s="26">
        <f t="shared" si="9"/>
        <v>12.467191701173157</v>
      </c>
      <c r="P21" s="26">
        <f t="shared" si="9"/>
        <v>483.72203303781026</v>
      </c>
      <c r="Q21" s="2"/>
      <c r="T21" s="18">
        <f t="shared" si="2"/>
        <v>7.8000000610351572</v>
      </c>
      <c r="U21" s="18">
        <f t="shared" si="3"/>
        <v>8.8000000686645521</v>
      </c>
      <c r="V21" s="34">
        <f t="shared" si="4"/>
        <v>885.55540870645973</v>
      </c>
    </row>
    <row r="22" spans="1:22" x14ac:dyDescent="0.2">
      <c r="A22" s="4">
        <f>'input data'!H11</f>
        <v>8.0000000610351574</v>
      </c>
      <c r="B22" s="4">
        <f t="shared" si="0"/>
        <v>7.8000000610351572</v>
      </c>
      <c r="C22" s="4">
        <f t="shared" si="1"/>
        <v>7.933631006805677</v>
      </c>
      <c r="D22" s="4">
        <f>'input data'!I11</f>
        <v>2.490936279296875</v>
      </c>
      <c r="E22" s="5">
        <f t="shared" si="5"/>
        <v>393.72900077899942</v>
      </c>
      <c r="F22" s="5">
        <f t="shared" si="6"/>
        <v>1291.7461057557414</v>
      </c>
      <c r="G22" s="4">
        <f t="shared" si="7"/>
        <v>7.3000000572204602</v>
      </c>
      <c r="H22" s="4">
        <f t="shared" si="8"/>
        <v>23.949840187728888</v>
      </c>
      <c r="J22" s="16"/>
      <c r="M22" s="4">
        <f>B18</f>
        <v>3.8000000305175785</v>
      </c>
      <c r="N22" s="5">
        <f>E19</f>
        <v>143.58431226303767</v>
      </c>
      <c r="O22" s="26">
        <f t="shared" si="9"/>
        <v>12.467191701173157</v>
      </c>
      <c r="P22" s="26">
        <f t="shared" si="9"/>
        <v>471.07713997059602</v>
      </c>
      <c r="Q22" s="2"/>
      <c r="T22" s="18">
        <f t="shared" si="2"/>
        <v>8.8000000686645521</v>
      </c>
      <c r="U22" s="18">
        <f t="shared" si="3"/>
        <v>9.8000000762939461</v>
      </c>
      <c r="V22" s="34">
        <f t="shared" si="4"/>
        <v>727.17124163729522</v>
      </c>
    </row>
    <row r="23" spans="1:22" x14ac:dyDescent="0.2">
      <c r="A23" s="4">
        <f>'input data'!H12</f>
        <v>9.0000000686645514</v>
      </c>
      <c r="B23" s="4">
        <f t="shared" si="0"/>
        <v>8.8000000686645521</v>
      </c>
      <c r="C23" s="4">
        <f t="shared" si="1"/>
        <v>8.9186602810341498</v>
      </c>
      <c r="D23" s="4">
        <f>'input data'!I12</f>
        <v>3.6493301391601563</v>
      </c>
      <c r="E23" s="5">
        <f t="shared" si="5"/>
        <v>269.92057080786992</v>
      </c>
      <c r="F23" s="5">
        <f t="shared" si="6"/>
        <v>885.55540870645973</v>
      </c>
      <c r="G23" s="4">
        <f t="shared" si="7"/>
        <v>8.3000000648498542</v>
      </c>
      <c r="H23" s="4">
        <f t="shared" si="8"/>
        <v>27.230640212759404</v>
      </c>
      <c r="J23" s="16"/>
      <c r="M23" s="4">
        <f>B19</f>
        <v>4.8000000381469725</v>
      </c>
      <c r="N23" s="5">
        <f>E19</f>
        <v>143.58431226303767</v>
      </c>
      <c r="O23" s="26">
        <f t="shared" si="9"/>
        <v>15.7480316212171</v>
      </c>
      <c r="P23" s="26">
        <f t="shared" si="9"/>
        <v>471.07713997059602</v>
      </c>
      <c r="Q23" s="2"/>
      <c r="T23" s="18">
        <f t="shared" si="2"/>
        <v>9.8000000762939461</v>
      </c>
      <c r="U23" s="18">
        <f t="shared" si="3"/>
        <v>10.800000665283205</v>
      </c>
      <c r="V23" s="34">
        <f t="shared" si="4"/>
        <v>751.11530266478371</v>
      </c>
    </row>
    <row r="24" spans="1:22" x14ac:dyDescent="0.2">
      <c r="A24" s="4">
        <f>'input data'!H13</f>
        <v>10.000000076293945</v>
      </c>
      <c r="B24" s="4">
        <f t="shared" si="0"/>
        <v>9.8000000762939461</v>
      </c>
      <c r="C24" s="4">
        <f t="shared" si="1"/>
        <v>9.9066897344855498</v>
      </c>
      <c r="D24" s="4">
        <f>'input data'!I13</f>
        <v>4.4577217102050781</v>
      </c>
      <c r="E24" s="5">
        <f t="shared" ref="E24:E33" si="10">+(C24-C23)*1000/D24</f>
        <v>221.64448964804168</v>
      </c>
      <c r="F24" s="5">
        <f t="shared" si="6"/>
        <v>727.17124163729522</v>
      </c>
      <c r="G24" s="4">
        <f t="shared" ref="G24:G33" si="11">+(B24+B23)/2</f>
        <v>9.30000007247925</v>
      </c>
      <c r="H24" s="4">
        <f t="shared" si="8"/>
        <v>30.511440237789923</v>
      </c>
      <c r="J24" s="16"/>
      <c r="M24" s="4">
        <f>B19</f>
        <v>4.8000000381469725</v>
      </c>
      <c r="N24" s="5">
        <f>E20</f>
        <v>175.79454332657835</v>
      </c>
      <c r="O24" s="26">
        <f t="shared" si="9"/>
        <v>15.7480316212171</v>
      </c>
      <c r="P24" s="26">
        <f t="shared" si="9"/>
        <v>576.75375107145123</v>
      </c>
      <c r="Q24" s="2"/>
      <c r="T24" s="18">
        <f t="shared" si="2"/>
        <v>10.800000665283205</v>
      </c>
      <c r="U24" s="18">
        <f t="shared" si="3"/>
        <v>11.800000091552736</v>
      </c>
      <c r="V24" s="34">
        <f t="shared" si="4"/>
        <v>813.31252049856209</v>
      </c>
    </row>
    <row r="25" spans="1:22" x14ac:dyDescent="0.2">
      <c r="A25" s="4">
        <f>'input data'!H14</f>
        <v>11.000000665283205</v>
      </c>
      <c r="B25" s="4">
        <f t="shared" si="0"/>
        <v>10.800000665283205</v>
      </c>
      <c r="C25" s="4">
        <f t="shared" si="1"/>
        <v>10.896903889184197</v>
      </c>
      <c r="D25" s="4">
        <f>'input data'!I14</f>
        <v>4.3251609802246094</v>
      </c>
      <c r="E25" s="5">
        <f t="shared" si="10"/>
        <v>228.94272819580092</v>
      </c>
      <c r="F25" s="5">
        <f t="shared" si="6"/>
        <v>751.11530266478371</v>
      </c>
      <c r="G25" s="4">
        <f t="shared" si="11"/>
        <v>10.300000370788576</v>
      </c>
      <c r="H25" s="4">
        <f t="shared" si="8"/>
        <v>33.792241216483163</v>
      </c>
      <c r="J25" s="16"/>
      <c r="M25" s="4">
        <f>B20</f>
        <v>5.8000000457763674</v>
      </c>
      <c r="N25" s="5">
        <f>E20</f>
        <v>175.79454332657835</v>
      </c>
      <c r="O25" s="26">
        <f t="shared" si="9"/>
        <v>19.028871541261047</v>
      </c>
      <c r="P25" s="26">
        <f t="shared" si="9"/>
        <v>576.75375107145123</v>
      </c>
      <c r="Q25" s="2"/>
      <c r="T25" s="18">
        <f t="shared" si="2"/>
        <v>11.800000091552736</v>
      </c>
      <c r="U25" s="18">
        <f t="shared" si="3"/>
        <v>12.800000680541993</v>
      </c>
      <c r="V25" s="34">
        <f t="shared" si="4"/>
        <v>1051.257692395679</v>
      </c>
    </row>
    <row r="26" spans="1:22" x14ac:dyDescent="0.2">
      <c r="A26" s="4">
        <f>'input data'!H15</f>
        <v>12.000000091552735</v>
      </c>
      <c r="B26" s="4">
        <f t="shared" si="0"/>
        <v>11.800000091552736</v>
      </c>
      <c r="C26" s="4">
        <f t="shared" si="1"/>
        <v>11.888755282225492</v>
      </c>
      <c r="D26" s="4">
        <f>'input data'!I15</f>
        <v>4.0010032653808594</v>
      </c>
      <c r="E26" s="5">
        <f t="shared" si="10"/>
        <v>247.90067072011766</v>
      </c>
      <c r="F26" s="5">
        <f t="shared" si="6"/>
        <v>813.31252049856209</v>
      </c>
      <c r="G26" s="4">
        <f t="shared" si="11"/>
        <v>11.30000037841797</v>
      </c>
      <c r="H26" s="4">
        <f t="shared" si="8"/>
        <v>37.073041241513678</v>
      </c>
      <c r="J26" s="16"/>
      <c r="M26" s="4">
        <f>B20</f>
        <v>5.8000000457763674</v>
      </c>
      <c r="N26" s="5">
        <f>E21</f>
        <v>261.44688438860561</v>
      </c>
      <c r="O26" s="26">
        <f t="shared" si="9"/>
        <v>19.028871541261047</v>
      </c>
      <c r="P26" s="26">
        <f t="shared" si="9"/>
        <v>857.76536872902102</v>
      </c>
      <c r="Q26" s="2"/>
      <c r="T26" s="18">
        <f t="shared" si="2"/>
        <v>12.800000680541993</v>
      </c>
      <c r="U26" s="18">
        <f t="shared" si="3"/>
        <v>13.800000106811526</v>
      </c>
      <c r="V26" s="34">
        <f t="shared" si="4"/>
        <v>939.41427198920883</v>
      </c>
    </row>
    <row r="27" spans="1:22" x14ac:dyDescent="0.2">
      <c r="A27" s="4">
        <f>'input data'!H16</f>
        <v>13.000000680541993</v>
      </c>
      <c r="B27" s="4">
        <f t="shared" si="0"/>
        <v>12.800000680541993</v>
      </c>
      <c r="C27" s="4">
        <f t="shared" si="1"/>
        <v>12.881867776913234</v>
      </c>
      <c r="D27" s="4">
        <f>'input data'!I16</f>
        <v>3.0993385314941406</v>
      </c>
      <c r="E27" s="5">
        <f t="shared" si="10"/>
        <v>320.42724103745394</v>
      </c>
      <c r="F27" s="5">
        <f t="shared" si="6"/>
        <v>1051.257692395679</v>
      </c>
      <c r="G27" s="4">
        <f t="shared" si="11"/>
        <v>12.300000386047365</v>
      </c>
      <c r="H27" s="4">
        <f t="shared" si="8"/>
        <v>40.353841266544201</v>
      </c>
      <c r="J27" s="16"/>
      <c r="M27" s="4">
        <f>B21</f>
        <v>6.8000000534057623</v>
      </c>
      <c r="N27" s="5">
        <f>E21</f>
        <v>261.44688438860561</v>
      </c>
      <c r="O27" s="26">
        <f t="shared" si="9"/>
        <v>22.309711461304992</v>
      </c>
      <c r="P27" s="26">
        <f t="shared" si="9"/>
        <v>857.76536872902102</v>
      </c>
      <c r="Q27" s="2"/>
      <c r="T27" s="18">
        <f t="shared" si="2"/>
        <v>13.800000106811526</v>
      </c>
      <c r="U27" s="18">
        <f t="shared" si="3"/>
        <v>14.800000695800783</v>
      </c>
      <c r="V27" s="34">
        <f t="shared" si="4"/>
        <v>1029.6181295516626</v>
      </c>
    </row>
    <row r="28" spans="1:22" x14ac:dyDescent="0.2">
      <c r="A28" s="4">
        <f>'input data'!H17</f>
        <v>14.000000106811525</v>
      </c>
      <c r="B28" s="4">
        <f t="shared" si="0"/>
        <v>13.800000106811526</v>
      </c>
      <c r="C28" s="4">
        <f t="shared" si="1"/>
        <v>13.875968540898258</v>
      </c>
      <c r="D28" s="4">
        <f>'input data'!I17</f>
        <v>3.4717864990234375</v>
      </c>
      <c r="E28" s="5">
        <f t="shared" si="10"/>
        <v>286.33695195964668</v>
      </c>
      <c r="F28" s="5">
        <f t="shared" si="6"/>
        <v>939.41427198920883</v>
      </c>
      <c r="G28" s="4">
        <f t="shared" si="11"/>
        <v>13.300000393676759</v>
      </c>
      <c r="H28" s="4">
        <f t="shared" si="8"/>
        <v>43.634641291574717</v>
      </c>
      <c r="J28" s="16"/>
      <c r="M28" s="4">
        <f>B21</f>
        <v>6.8000000534057623</v>
      </c>
      <c r="N28" s="5">
        <f>E22</f>
        <v>393.72900077899942</v>
      </c>
      <c r="O28" s="26">
        <f t="shared" si="9"/>
        <v>22.309711461304992</v>
      </c>
      <c r="P28" s="26">
        <f t="shared" si="9"/>
        <v>1291.7618135793944</v>
      </c>
      <c r="Q28" s="2"/>
      <c r="T28" s="18">
        <f t="shared" si="2"/>
        <v>14.800000695800783</v>
      </c>
      <c r="U28" s="18">
        <f t="shared" si="3"/>
        <v>15.800000122070315</v>
      </c>
      <c r="V28" s="34">
        <f t="shared" si="4"/>
        <v>1037.6509251118032</v>
      </c>
    </row>
    <row r="29" spans="1:22" x14ac:dyDescent="0.2">
      <c r="A29" s="4">
        <f>'input data'!H18</f>
        <v>15.000000695800782</v>
      </c>
      <c r="B29" s="4">
        <f t="shared" si="0"/>
        <v>14.800000695800783</v>
      </c>
      <c r="C29" s="4">
        <f t="shared" si="1"/>
        <v>14.87086146111595</v>
      </c>
      <c r="D29" s="4">
        <f>'input data'!I18</f>
        <v>3.1701507568359375</v>
      </c>
      <c r="E29" s="5">
        <f t="shared" si="10"/>
        <v>313.83142207743919</v>
      </c>
      <c r="F29" s="5">
        <f t="shared" si="6"/>
        <v>1029.6181295516626</v>
      </c>
      <c r="G29" s="4">
        <f t="shared" si="11"/>
        <v>14.300000401306153</v>
      </c>
      <c r="H29" s="4">
        <f t="shared" si="8"/>
        <v>46.915441316605232</v>
      </c>
      <c r="J29" s="16"/>
      <c r="M29" s="4">
        <f>B22</f>
        <v>7.8000000610351572</v>
      </c>
      <c r="N29" s="5">
        <f>E22</f>
        <v>393.72900077899942</v>
      </c>
      <c r="O29" s="26">
        <f t="shared" si="9"/>
        <v>25.590551381348941</v>
      </c>
      <c r="P29" s="26">
        <f t="shared" si="9"/>
        <v>1291.7618135793944</v>
      </c>
      <c r="Q29" s="2"/>
      <c r="T29" s="18">
        <f t="shared" si="2"/>
        <v>15.800000122070315</v>
      </c>
      <c r="U29" s="18">
        <f t="shared" si="3"/>
        <v>16.800000711059571</v>
      </c>
      <c r="V29" s="34">
        <f t="shared" si="4"/>
        <v>999.30772995747759</v>
      </c>
    </row>
    <row r="30" spans="1:22" x14ac:dyDescent="0.2">
      <c r="A30" s="4">
        <f>'input data'!H19</f>
        <v>16.000000122070315</v>
      </c>
      <c r="B30" s="4">
        <f t="shared" si="0"/>
        <v>15.800000122070315</v>
      </c>
      <c r="C30" s="4">
        <f t="shared" si="1"/>
        <v>15.866395427362258</v>
      </c>
      <c r="D30" s="4">
        <f>'input data'!I19</f>
        <v>3.1476364135742187</v>
      </c>
      <c r="E30" s="5">
        <f t="shared" si="10"/>
        <v>316.27984793702853</v>
      </c>
      <c r="F30" s="5">
        <f t="shared" si="6"/>
        <v>1037.6509251118032</v>
      </c>
      <c r="G30" s="4">
        <f t="shared" si="11"/>
        <v>15.300000408935549</v>
      </c>
      <c r="H30" s="4">
        <f t="shared" si="8"/>
        <v>50.196241341635755</v>
      </c>
      <c r="J30" s="16"/>
      <c r="M30" s="4">
        <f>B22</f>
        <v>7.8000000610351572</v>
      </c>
      <c r="N30" s="5">
        <f>E23</f>
        <v>269.92057080786992</v>
      </c>
      <c r="O30" s="26">
        <f t="shared" si="9"/>
        <v>25.590551381348941</v>
      </c>
      <c r="P30" s="26">
        <f t="shared" si="9"/>
        <v>885.56617719117423</v>
      </c>
      <c r="Q30" s="2"/>
      <c r="T30" s="18">
        <f t="shared" si="2"/>
        <v>16.800000711059571</v>
      </c>
      <c r="U30" s="18">
        <f t="shared" si="3"/>
        <v>17.800000137329103</v>
      </c>
      <c r="V30" s="34">
        <f t="shared" si="4"/>
        <v>1100.118358192886</v>
      </c>
    </row>
    <row r="31" spans="1:22" x14ac:dyDescent="0.2">
      <c r="A31" s="4">
        <f>'input data'!H20</f>
        <v>17.00000071105957</v>
      </c>
      <c r="B31" s="4">
        <f t="shared" si="0"/>
        <v>16.800000711059571</v>
      </c>
      <c r="C31" s="4">
        <f t="shared" si="1"/>
        <v>16.862459010820519</v>
      </c>
      <c r="D31" s="4">
        <f>'input data'!I20</f>
        <v>3.2701492309570313</v>
      </c>
      <c r="E31" s="5">
        <f t="shared" si="10"/>
        <v>304.59269993827041</v>
      </c>
      <c r="F31" s="5">
        <f t="shared" si="6"/>
        <v>999.30772995747759</v>
      </c>
      <c r="G31" s="4">
        <f t="shared" si="11"/>
        <v>16.300000416564941</v>
      </c>
      <c r="H31" s="4">
        <f t="shared" si="8"/>
        <v>53.477041366666263</v>
      </c>
      <c r="J31" s="16"/>
      <c r="M31" s="4">
        <f>B23</f>
        <v>8.8000000686645521</v>
      </c>
      <c r="N31" s="5">
        <f>E23</f>
        <v>269.92057080786992</v>
      </c>
      <c r="O31" s="26">
        <f t="shared" si="9"/>
        <v>28.871391301392887</v>
      </c>
      <c r="P31" s="26">
        <f t="shared" si="9"/>
        <v>885.56617719117423</v>
      </c>
      <c r="Q31" s="2"/>
      <c r="T31" s="18">
        <f t="shared" si="2"/>
        <v>17.800000137329103</v>
      </c>
      <c r="U31" s="18">
        <f t="shared" si="3"/>
        <v>18.800000726318363</v>
      </c>
      <c r="V31" s="34">
        <f t="shared" si="4"/>
        <v>1023.3317151979819</v>
      </c>
    </row>
    <row r="32" spans="1:22" x14ac:dyDescent="0.2">
      <c r="A32" s="4">
        <f>'input data'!H21</f>
        <v>18.000000137329103</v>
      </c>
      <c r="B32" s="4">
        <f t="shared" si="0"/>
        <v>17.800000137329103</v>
      </c>
      <c r="C32" s="4">
        <f t="shared" si="1"/>
        <v>17.858961472854912</v>
      </c>
      <c r="D32" s="4">
        <f>'input data'!I21</f>
        <v>2.9717941284179687</v>
      </c>
      <c r="E32" s="5">
        <f t="shared" si="10"/>
        <v>335.32015307025301</v>
      </c>
      <c r="F32" s="5">
        <f t="shared" si="6"/>
        <v>1100.118358192886</v>
      </c>
      <c r="G32" s="4">
        <f t="shared" si="11"/>
        <v>17.300000424194337</v>
      </c>
      <c r="H32" s="4">
        <f t="shared" si="8"/>
        <v>56.757841391696786</v>
      </c>
      <c r="J32" s="16"/>
      <c r="M32" s="4">
        <f>B23</f>
        <v>8.8000000686645521</v>
      </c>
      <c r="N32" s="5">
        <f>E24</f>
        <v>221.64448964804168</v>
      </c>
      <c r="O32" s="26">
        <f t="shared" si="9"/>
        <v>28.871391301392887</v>
      </c>
      <c r="P32" s="26">
        <f t="shared" si="9"/>
        <v>727.18008414711835</v>
      </c>
      <c r="Q32" s="2"/>
      <c r="T32" s="18">
        <f t="shared" si="2"/>
        <v>18.800000726318363</v>
      </c>
      <c r="U32" s="18">
        <f t="shared" si="3"/>
        <v>19.800000152587891</v>
      </c>
      <c r="V32" s="34">
        <f t="shared" si="4"/>
        <v>1058.9950834190765</v>
      </c>
    </row>
    <row r="33" spans="1:22" x14ac:dyDescent="0.2">
      <c r="A33" s="4">
        <f>'input data'!H22</f>
        <v>19.000000726318362</v>
      </c>
      <c r="B33" s="4">
        <f t="shared" si="0"/>
        <v>18.800000726318363</v>
      </c>
      <c r="C33" s="4">
        <f t="shared" si="1"/>
        <v>18.855835364935995</v>
      </c>
      <c r="D33" s="4">
        <f>'input data'!I22</f>
        <v>3.1959762573242187</v>
      </c>
      <c r="E33" s="5">
        <f t="shared" si="10"/>
        <v>311.91529968238899</v>
      </c>
      <c r="F33" s="5">
        <f t="shared" si="6"/>
        <v>1023.3317151979819</v>
      </c>
      <c r="G33" s="4">
        <f t="shared" si="11"/>
        <v>18.300000431823733</v>
      </c>
      <c r="H33" s="4">
        <f t="shared" si="8"/>
        <v>60.038641416727309</v>
      </c>
      <c r="J33" s="16"/>
      <c r="M33" s="4">
        <f>B24</f>
        <v>9.8000000762939461</v>
      </c>
      <c r="N33" s="5">
        <f>E24</f>
        <v>221.64448964804168</v>
      </c>
      <c r="O33" s="26">
        <f t="shared" si="9"/>
        <v>32.152231221436828</v>
      </c>
      <c r="P33" s="26">
        <f t="shared" si="9"/>
        <v>727.18008414711835</v>
      </c>
      <c r="Q33" s="2"/>
      <c r="T33" s="18">
        <f t="shared" si="2"/>
        <v>19.800000152587891</v>
      </c>
      <c r="U33" s="18">
        <f t="shared" si="3"/>
        <v>20.799999578857424</v>
      </c>
      <c r="V33" s="34">
        <f t="shared" si="4"/>
        <v>1047.6999248347599</v>
      </c>
    </row>
    <row r="34" spans="1:22" x14ac:dyDescent="0.2">
      <c r="A34" s="4">
        <f>'input data'!H23</f>
        <v>20.000000152587891</v>
      </c>
      <c r="B34" s="4">
        <f t="shared" si="0"/>
        <v>19.800000152587891</v>
      </c>
      <c r="C34" s="4">
        <f t="shared" si="1"/>
        <v>19.853022592101198</v>
      </c>
      <c r="D34" s="4">
        <f>'input data'!I23</f>
        <v>3.0893173217773438</v>
      </c>
      <c r="E34" s="5">
        <f>+(C34-C33)*1000/D34</f>
        <v>322.78562649935276</v>
      </c>
      <c r="F34" s="5">
        <f t="shared" si="6"/>
        <v>1058.9950834190765</v>
      </c>
      <c r="G34" s="4">
        <f>+(B34+B33)/2</f>
        <v>19.300000439453129</v>
      </c>
      <c r="H34" s="4">
        <f t="shared" si="8"/>
        <v>63.319441441757832</v>
      </c>
      <c r="J34" s="16"/>
      <c r="M34" s="4">
        <f>B24</f>
        <v>9.8000000762939461</v>
      </c>
      <c r="N34" s="5">
        <f>E25</f>
        <v>228.94272819580092</v>
      </c>
      <c r="O34" s="26">
        <f t="shared" si="9"/>
        <v>32.152231221436828</v>
      </c>
      <c r="P34" s="26">
        <f t="shared" si="9"/>
        <v>751.12443633792952</v>
      </c>
      <c r="Q34" s="2"/>
      <c r="T34" s="18">
        <f t="shared" si="2"/>
        <v>20.799999578857424</v>
      </c>
      <c r="U34" s="18">
        <f t="shared" si="3"/>
        <v>21.80000133056641</v>
      </c>
      <c r="V34" s="34">
        <f t="shared" si="4"/>
        <v>1100.8176551300844</v>
      </c>
    </row>
    <row r="35" spans="1:22" x14ac:dyDescent="0.2">
      <c r="A35" s="4">
        <f>'input data'!H24</f>
        <v>20.999999578857423</v>
      </c>
      <c r="B35" s="4">
        <f t="shared" si="0"/>
        <v>20.799999578857424</v>
      </c>
      <c r="C35" s="4">
        <f t="shared" si="1"/>
        <v>20.850479190667755</v>
      </c>
      <c r="D35" s="4">
        <f>'input data'!I24</f>
        <v>3.1234664916992187</v>
      </c>
      <c r="E35" s="5">
        <f>+(C35-C34)*1000/D35</f>
        <v>319.34282029832963</v>
      </c>
      <c r="F35" s="5">
        <f t="shared" si="6"/>
        <v>1047.6999248347599</v>
      </c>
      <c r="G35" s="4">
        <f>+(B35+B34)/2</f>
        <v>20.299999865722658</v>
      </c>
      <c r="H35" s="4">
        <f t="shared" si="8"/>
        <v>66.600239559462892</v>
      </c>
      <c r="J35" s="16"/>
      <c r="M35" s="4">
        <f>B25</f>
        <v>10.800000665283205</v>
      </c>
      <c r="N35" s="5">
        <f>E25</f>
        <v>228.94272819580092</v>
      </c>
      <c r="O35" s="26">
        <f t="shared" si="9"/>
        <v>35.433073048829414</v>
      </c>
      <c r="P35" s="26">
        <f t="shared" si="9"/>
        <v>751.12443633792952</v>
      </c>
      <c r="Q35" s="2"/>
      <c r="T35" s="18">
        <f t="shared" si="2"/>
        <v>21.80000133056641</v>
      </c>
      <c r="U35" s="18">
        <f t="shared" si="3"/>
        <v>22.800000756835939</v>
      </c>
      <c r="V35" s="34">
        <f t="shared" si="4"/>
        <v>1172.3277088824373</v>
      </c>
    </row>
    <row r="36" spans="1:22" x14ac:dyDescent="0.2">
      <c r="A36" s="4">
        <f>'input data'!H25</f>
        <v>22.000001330566409</v>
      </c>
      <c r="B36" s="4">
        <f t="shared" si="0"/>
        <v>21.80000133056641</v>
      </c>
      <c r="C36" s="4">
        <f t="shared" si="1"/>
        <v>21.84817058732143</v>
      </c>
      <c r="D36" s="4">
        <f>'input data'!I25</f>
        <v>2.97344970703125</v>
      </c>
      <c r="E36" s="5">
        <f>+(C36-C35)*1000/D36</f>
        <v>335.53330136859432</v>
      </c>
      <c r="F36" s="5">
        <f t="shared" si="6"/>
        <v>1100.8176551300844</v>
      </c>
      <c r="G36" s="4">
        <f>+(B36+B35)/2</f>
        <v>21.300000454711917</v>
      </c>
      <c r="H36" s="4">
        <f t="shared" si="8"/>
        <v>69.881041491818863</v>
      </c>
      <c r="J36" s="16"/>
      <c r="M36" s="4">
        <f>B25</f>
        <v>10.800000665283205</v>
      </c>
      <c r="N36" s="5">
        <f>E26</f>
        <v>247.90067072011766</v>
      </c>
      <c r="O36" s="26">
        <f t="shared" si="9"/>
        <v>35.433073048829414</v>
      </c>
      <c r="P36" s="26">
        <f t="shared" si="9"/>
        <v>813.32241049907361</v>
      </c>
      <c r="Q36" s="2"/>
      <c r="T36" s="18">
        <f t="shared" si="2"/>
        <v>22.800000756835939</v>
      </c>
      <c r="U36" s="18">
        <f t="shared" si="3"/>
        <v>23.800000183105471</v>
      </c>
      <c r="V36" s="34">
        <f t="shared" si="4"/>
        <v>1264.6150418009336</v>
      </c>
    </row>
    <row r="37" spans="1:22" x14ac:dyDescent="0.2">
      <c r="A37" s="4">
        <f>'input data'!H26</f>
        <v>23.000000756835938</v>
      </c>
      <c r="B37" s="4">
        <f t="shared" si="0"/>
        <v>22.800000756835939</v>
      </c>
      <c r="C37" s="4">
        <f t="shared" si="1"/>
        <v>22.846061684932032</v>
      </c>
      <c r="D37" s="4">
        <f>'input data'!I26</f>
        <v>2.792633056640625</v>
      </c>
      <c r="E37" s="5">
        <f>+(C37-C36)*1000/D37</f>
        <v>357.32983079810936</v>
      </c>
      <c r="F37" s="5">
        <f t="shared" si="6"/>
        <v>1172.3277088824373</v>
      </c>
      <c r="G37" s="4">
        <f>+(B37+B36)/2</f>
        <v>22.300001043701172</v>
      </c>
      <c r="H37" s="4">
        <f t="shared" si="8"/>
        <v>73.161843424174805</v>
      </c>
      <c r="J37" s="16"/>
      <c r="M37" s="4">
        <f>B26</f>
        <v>11.800000091552736</v>
      </c>
      <c r="N37" s="5">
        <f>E26</f>
        <v>247.90067072011766</v>
      </c>
      <c r="O37" s="26">
        <f t="shared" si="9"/>
        <v>38.713911061524719</v>
      </c>
      <c r="P37" s="26">
        <f t="shared" si="9"/>
        <v>813.32241049907361</v>
      </c>
      <c r="Q37" s="2"/>
      <c r="T37" s="18">
        <f t="shared" si="2"/>
        <v>23.800000183105471</v>
      </c>
      <c r="U37" s="18">
        <f t="shared" si="3"/>
        <v>24.800001934814453</v>
      </c>
      <c r="V37" s="34">
        <f t="shared" si="4"/>
        <v>1287.6514321445482</v>
      </c>
    </row>
    <row r="38" spans="1:22" x14ac:dyDescent="0.2">
      <c r="A38" s="4">
        <f>'input data'!H27</f>
        <v>24.00000018310547</v>
      </c>
      <c r="B38" s="4">
        <f t="shared" si="0"/>
        <v>23.800000183105471</v>
      </c>
      <c r="C38" s="4">
        <f t="shared" si="1"/>
        <v>23.844129439252345</v>
      </c>
      <c r="D38" s="4">
        <f>'input data'!I27</f>
        <v>2.58929443359375</v>
      </c>
      <c r="E38" s="5">
        <f t="shared" ref="E38:E43" si="12">+(C38-C37)*1000/D38</f>
        <v>385.45935192664399</v>
      </c>
      <c r="F38" s="5">
        <f t="shared" si="6"/>
        <v>1264.6150418009336</v>
      </c>
      <c r="G38" s="4">
        <f t="shared" ref="G38:G43" si="13">+(B38+B37)/2</f>
        <v>23.300000469970705</v>
      </c>
      <c r="H38" s="4">
        <f t="shared" si="8"/>
        <v>76.442641541879894</v>
      </c>
      <c r="J38" s="16"/>
      <c r="M38" s="4">
        <f>B26</f>
        <v>11.800000091552736</v>
      </c>
      <c r="N38" s="5">
        <f>E27</f>
        <v>320.42724103745394</v>
      </c>
      <c r="O38" s="26">
        <f t="shared" si="9"/>
        <v>38.713911061524719</v>
      </c>
      <c r="P38" s="26">
        <f t="shared" si="9"/>
        <v>1051.270475844665</v>
      </c>
      <c r="Q38" s="2"/>
      <c r="T38" s="18">
        <f t="shared" si="2"/>
        <v>24.800001934814453</v>
      </c>
      <c r="U38" s="18">
        <f t="shared" si="3"/>
        <v>25.800001361083986</v>
      </c>
      <c r="V38" s="34">
        <f t="shared" si="4"/>
        <v>1361.606810587065</v>
      </c>
    </row>
    <row r="39" spans="1:22" x14ac:dyDescent="0.2">
      <c r="A39" s="4">
        <f>'input data'!H28</f>
        <v>25.000001934814453</v>
      </c>
      <c r="B39" s="4">
        <f t="shared" si="0"/>
        <v>24.800001934814453</v>
      </c>
      <c r="C39" s="4">
        <f t="shared" si="1"/>
        <v>24.84235487965665</v>
      </c>
      <c r="D39" s="4">
        <f>'input data'!I28</f>
        <v>2.5433731079101563</v>
      </c>
      <c r="E39" s="5">
        <f t="shared" si="12"/>
        <v>392.48092908575592</v>
      </c>
      <c r="F39" s="5">
        <f t="shared" si="6"/>
        <v>1287.6514321445482</v>
      </c>
      <c r="G39" s="4">
        <f t="shared" si="13"/>
        <v>24.300001058959964</v>
      </c>
      <c r="H39" s="4">
        <f t="shared" si="8"/>
        <v>79.72344347423585</v>
      </c>
      <c r="J39" s="16"/>
      <c r="M39" s="4">
        <f>B27</f>
        <v>12.800000680541993</v>
      </c>
      <c r="N39" s="5">
        <f>E27</f>
        <v>320.42724103745394</v>
      </c>
      <c r="O39" s="26">
        <f t="shared" si="9"/>
        <v>41.994752888917297</v>
      </c>
      <c r="P39" s="26">
        <f t="shared" si="9"/>
        <v>1051.270475844665</v>
      </c>
      <c r="Q39" s="2"/>
      <c r="T39" s="18">
        <f t="shared" si="2"/>
        <v>25.800001361083986</v>
      </c>
      <c r="U39" s="18">
        <f t="shared" si="3"/>
        <v>26.800000787353518</v>
      </c>
      <c r="V39" s="34">
        <f t="shared" si="4"/>
        <v>1482.8665732557306</v>
      </c>
    </row>
    <row r="40" spans="1:22" x14ac:dyDescent="0.2">
      <c r="A40" s="4">
        <f>'input data'!H29</f>
        <v>26.000001361083985</v>
      </c>
      <c r="B40" s="4">
        <f t="shared" si="0"/>
        <v>25.800001361083986</v>
      </c>
      <c r="C40" s="4">
        <f t="shared" si="1"/>
        <v>25.840715358362964</v>
      </c>
      <c r="D40" s="4">
        <f>'input data'!I29</f>
        <v>2.4055557250976562</v>
      </c>
      <c r="E40" s="5">
        <f t="shared" si="12"/>
        <v>415.02280254421629</v>
      </c>
      <c r="F40" s="5">
        <f t="shared" si="6"/>
        <v>1361.606810587065</v>
      </c>
      <c r="G40" s="4">
        <f t="shared" si="13"/>
        <v>25.30000164794922</v>
      </c>
      <c r="H40" s="4">
        <f t="shared" si="8"/>
        <v>83.004245406591806</v>
      </c>
      <c r="J40" s="16"/>
      <c r="M40" s="4">
        <f>B27</f>
        <v>12.800000680541993</v>
      </c>
      <c r="N40" s="5">
        <f>E28</f>
        <v>286.33695195964668</v>
      </c>
      <c r="O40" s="26">
        <f t="shared" si="9"/>
        <v>41.994752888917297</v>
      </c>
      <c r="P40" s="26">
        <f t="shared" si="9"/>
        <v>939.4256954056649</v>
      </c>
      <c r="Q40" s="2"/>
      <c r="T40" s="18">
        <f t="shared" si="2"/>
        <v>26.800000787353518</v>
      </c>
      <c r="U40" s="18">
        <f t="shared" si="3"/>
        <v>27.800000213623051</v>
      </c>
      <c r="V40" s="34">
        <f t="shared" si="4"/>
        <v>1469.9609902205466</v>
      </c>
    </row>
    <row r="41" spans="1:22" x14ac:dyDescent="0.2">
      <c r="A41" s="4">
        <f>'input data'!H30</f>
        <v>27.000000787353517</v>
      </c>
      <c r="B41" s="4">
        <f t="shared" si="0"/>
        <v>26.800000787353518</v>
      </c>
      <c r="C41" s="4">
        <f t="shared" si="1"/>
        <v>26.839197868083708</v>
      </c>
      <c r="D41" s="4">
        <f>'input data'!I30</f>
        <v>2.2091140747070313</v>
      </c>
      <c r="E41" s="5">
        <f t="shared" si="12"/>
        <v>451.98322764439484</v>
      </c>
      <c r="F41" s="5">
        <f t="shared" si="6"/>
        <v>1482.8665732557306</v>
      </c>
      <c r="G41" s="4">
        <f t="shared" si="13"/>
        <v>26.300001074218752</v>
      </c>
      <c r="H41" s="4">
        <f t="shared" si="8"/>
        <v>86.285043524296881</v>
      </c>
      <c r="J41" s="16"/>
      <c r="M41" s="4">
        <f>B28</f>
        <v>13.800000106811526</v>
      </c>
      <c r="N41" s="5">
        <f>E28</f>
        <v>286.33695195964668</v>
      </c>
      <c r="O41" s="26">
        <f t="shared" si="9"/>
        <v>45.275590901612617</v>
      </c>
      <c r="P41" s="26">
        <f t="shared" si="9"/>
        <v>939.4256954056649</v>
      </c>
      <c r="Q41" s="2"/>
      <c r="T41" s="18">
        <f t="shared" si="2"/>
        <v>27.800000213623051</v>
      </c>
      <c r="U41" s="18">
        <f t="shared" si="3"/>
        <v>28.800001965332033</v>
      </c>
      <c r="V41" s="34">
        <f t="shared" si="4"/>
        <v>1501.3765664564617</v>
      </c>
    </row>
    <row r="42" spans="1:22" x14ac:dyDescent="0.2">
      <c r="A42" s="4">
        <f>'input data'!H31</f>
        <v>28.00000021362305</v>
      </c>
      <c r="B42" s="4">
        <f t="shared" si="0"/>
        <v>27.800000213623051</v>
      </c>
      <c r="C42" s="4">
        <f t="shared" si="1"/>
        <v>27.837789277840322</v>
      </c>
      <c r="D42" s="4">
        <f>'input data'!I31</f>
        <v>2.2287521362304687</v>
      </c>
      <c r="E42" s="5">
        <f t="shared" si="12"/>
        <v>448.04955810184913</v>
      </c>
      <c r="F42" s="5">
        <f t="shared" si="6"/>
        <v>1469.9609902205466</v>
      </c>
      <c r="G42" s="4">
        <f t="shared" si="13"/>
        <v>27.300000500488284</v>
      </c>
      <c r="H42" s="4">
        <f t="shared" si="8"/>
        <v>89.565841642001971</v>
      </c>
      <c r="J42" s="16"/>
      <c r="M42" s="4">
        <f>B28</f>
        <v>13.800000106811526</v>
      </c>
      <c r="N42" s="5">
        <f>E29</f>
        <v>313.83142207743919</v>
      </c>
      <c r="O42" s="26">
        <f t="shared" si="9"/>
        <v>45.275590901612617</v>
      </c>
      <c r="P42" s="26">
        <f t="shared" si="9"/>
        <v>1029.6306498603647</v>
      </c>
      <c r="Q42" s="2"/>
      <c r="T42" s="18">
        <f t="shared" si="2"/>
        <v>28.800001965332033</v>
      </c>
      <c r="U42" s="18">
        <f t="shared" si="3"/>
        <v>29.800001391601565</v>
      </c>
      <c r="V42" s="34">
        <f t="shared" si="4"/>
        <v>1360.1600186763519</v>
      </c>
    </row>
    <row r="43" spans="1:22" x14ac:dyDescent="0.2">
      <c r="A43" s="4">
        <f>'input data'!H32</f>
        <v>29.000001965332032</v>
      </c>
      <c r="B43" s="4">
        <f t="shared" si="0"/>
        <v>28.800001965332033</v>
      </c>
      <c r="C43" s="4">
        <f t="shared" si="1"/>
        <v>28.836480596687398</v>
      </c>
      <c r="D43" s="4">
        <f>'input data'!I32</f>
        <v>2.1823348999023437</v>
      </c>
      <c r="E43" s="5">
        <f t="shared" si="12"/>
        <v>457.62514217765835</v>
      </c>
      <c r="F43" s="5">
        <f t="shared" si="6"/>
        <v>1501.3765664564617</v>
      </c>
      <c r="G43" s="4">
        <f t="shared" si="13"/>
        <v>28.30000108947754</v>
      </c>
      <c r="H43" s="4">
        <f t="shared" si="8"/>
        <v>92.846643574357913</v>
      </c>
      <c r="J43" s="16"/>
      <c r="M43" s="4">
        <f>B29</f>
        <v>14.800000695800783</v>
      </c>
      <c r="N43" s="5">
        <f>E29</f>
        <v>313.83142207743919</v>
      </c>
      <c r="O43" s="26">
        <f t="shared" si="9"/>
        <v>48.556432729005188</v>
      </c>
      <c r="P43" s="26">
        <f t="shared" si="9"/>
        <v>1029.6306498603647</v>
      </c>
      <c r="Q43" s="2"/>
      <c r="T43" s="18">
        <f t="shared" si="2"/>
        <v>29.800001391601565</v>
      </c>
      <c r="U43" s="18">
        <f t="shared" si="3"/>
        <v>30.800000817871098</v>
      </c>
      <c r="V43" s="34">
        <f t="shared" si="4"/>
        <v>1988.0727903762065</v>
      </c>
    </row>
    <row r="44" spans="1:22" x14ac:dyDescent="0.2">
      <c r="A44" s="4">
        <f>'input data'!H33</f>
        <v>30.000001391601565</v>
      </c>
      <c r="B44" s="4">
        <f t="shared" si="0"/>
        <v>29.800001391601565</v>
      </c>
      <c r="C44" s="4">
        <f t="shared" si="1"/>
        <v>29.835257380144306</v>
      </c>
      <c r="D44" s="4">
        <f>'input data'!I33</f>
        <v>2.40911865234375</v>
      </c>
      <c r="E44" s="5">
        <f>+(C44-C43)*1000/D44</f>
        <v>414.58181500742256</v>
      </c>
      <c r="F44" s="5">
        <f t="shared" si="6"/>
        <v>1360.1600186763519</v>
      </c>
      <c r="G44" s="4">
        <f>+(B44+B43)/2</f>
        <v>29.300001678466799</v>
      </c>
      <c r="H44" s="4">
        <f t="shared" si="8"/>
        <v>96.127445506713883</v>
      </c>
      <c r="J44" s="16"/>
      <c r="M44" s="4">
        <f>B29</f>
        <v>14.800000695800783</v>
      </c>
      <c r="N44" s="5">
        <f>E30</f>
        <v>316.27984793702853</v>
      </c>
      <c r="O44" s="26">
        <f t="shared" si="9"/>
        <v>48.556432729005188</v>
      </c>
      <c r="P44" s="26">
        <f t="shared" si="9"/>
        <v>1037.6635431004872</v>
      </c>
      <c r="Q44" s="2"/>
      <c r="T44" s="18">
        <f t="shared" si="2"/>
        <v>30.800000817871098</v>
      </c>
      <c r="U44" s="18">
        <f t="shared" si="3"/>
        <v>31.80000024414063</v>
      </c>
      <c r="V44" s="34">
        <f t="shared" si="4"/>
        <v>1197.8605046446012</v>
      </c>
    </row>
    <row r="45" spans="1:22" x14ac:dyDescent="0.2">
      <c r="A45" s="4">
        <f>'input data'!H34</f>
        <v>31.000000817871097</v>
      </c>
      <c r="B45" s="4">
        <f t="shared" ref="B45:B51" si="14">+A45-0.2</f>
        <v>30.800000817871098</v>
      </c>
      <c r="C45" s="4">
        <f t="shared" ref="C45:C51" si="15">SQRT((B45-$C$8)^2+$C$9^2 )</f>
        <v>30.834113419731406</v>
      </c>
      <c r="D45" s="4">
        <f>'input data'!I34</f>
        <v>1.6483535766601563</v>
      </c>
      <c r="E45" s="5">
        <f t="shared" ref="E45:E51" si="16">+(C45-C44)*1000/D45</f>
        <v>605.97195512564201</v>
      </c>
      <c r="F45" s="5">
        <f t="shared" ref="F45:F51" si="17">+E45*3.2808</f>
        <v>1988.0727903762065</v>
      </c>
      <c r="G45" s="4">
        <f t="shared" ref="G45:G51" si="18">+(B45+B44)/2</f>
        <v>30.300001104736332</v>
      </c>
      <c r="H45" s="4">
        <f t="shared" ref="H45:H51" si="19">+G45*3.2808</f>
        <v>99.408243624418958</v>
      </c>
      <c r="J45" s="16"/>
      <c r="M45" s="4">
        <f>B30</f>
        <v>15.800000122070315</v>
      </c>
      <c r="N45" s="5">
        <f>E30</f>
        <v>316.27984793702853</v>
      </c>
      <c r="O45" s="26">
        <f t="shared" si="9"/>
        <v>51.837270741700507</v>
      </c>
      <c r="P45" s="26">
        <f t="shared" si="9"/>
        <v>1037.6635431004872</v>
      </c>
      <c r="Q45" s="2"/>
      <c r="T45" s="18">
        <f t="shared" si="2"/>
        <v>31.80000024414063</v>
      </c>
      <c r="U45" s="18">
        <f t="shared" si="3"/>
        <v>32.800001995849605</v>
      </c>
      <c r="V45" s="34">
        <f t="shared" si="4"/>
        <v>987.22734770088266</v>
      </c>
    </row>
    <row r="46" spans="1:22" x14ac:dyDescent="0.2">
      <c r="A46" s="4">
        <f>'input data'!H35</f>
        <v>32.000000244140629</v>
      </c>
      <c r="B46" s="4">
        <f t="shared" si="14"/>
        <v>31.80000024414063</v>
      </c>
      <c r="C46" s="4">
        <f t="shared" si="15"/>
        <v>31.833041254761444</v>
      </c>
      <c r="D46" s="4">
        <f>'input data'!I35</f>
        <v>2.7359466552734375</v>
      </c>
      <c r="E46" s="5">
        <f t="shared" si="16"/>
        <v>365.11232158150489</v>
      </c>
      <c r="F46" s="5">
        <f t="shared" si="17"/>
        <v>1197.8605046446012</v>
      </c>
      <c r="G46" s="4">
        <f t="shared" si="18"/>
        <v>31.300000531005864</v>
      </c>
      <c r="H46" s="4">
        <f t="shared" si="19"/>
        <v>102.68904174212405</v>
      </c>
      <c r="J46" s="16"/>
      <c r="M46" s="4">
        <f>B30</f>
        <v>15.800000122070315</v>
      </c>
      <c r="N46" s="5">
        <f>E31</f>
        <v>304.59269993827041</v>
      </c>
      <c r="O46" s="26">
        <f t="shared" si="9"/>
        <v>51.837270741700507</v>
      </c>
      <c r="P46" s="26">
        <f t="shared" si="9"/>
        <v>999.31988168723888</v>
      </c>
      <c r="Q46" s="2"/>
      <c r="T46" s="18">
        <f t="shared" si="2"/>
        <v>32.800001995849605</v>
      </c>
      <c r="U46" s="18">
        <f t="shared" si="3"/>
        <v>33.800001422119138</v>
      </c>
      <c r="V46" s="34">
        <f t="shared" si="4"/>
        <v>985.15569118464214</v>
      </c>
    </row>
    <row r="47" spans="1:22" x14ac:dyDescent="0.2">
      <c r="A47" s="4">
        <f>'input data'!H36</f>
        <v>33.000001995849608</v>
      </c>
      <c r="B47" s="4">
        <f t="shared" si="14"/>
        <v>32.800001995849605</v>
      </c>
      <c r="C47" s="4">
        <f t="shared" si="15"/>
        <v>32.832036655189974</v>
      </c>
      <c r="D47" s="4">
        <f>'input data'!I36</f>
        <v>3.3199081420898437</v>
      </c>
      <c r="E47" s="5">
        <f t="shared" si="16"/>
        <v>300.91055465157359</v>
      </c>
      <c r="F47" s="5">
        <f t="shared" si="17"/>
        <v>987.22734770088266</v>
      </c>
      <c r="G47" s="4">
        <f t="shared" si="18"/>
        <v>32.300001119995116</v>
      </c>
      <c r="H47" s="4">
        <f t="shared" si="19"/>
        <v>105.96984367447997</v>
      </c>
      <c r="J47" s="16"/>
      <c r="M47" s="4">
        <f>B31</f>
        <v>16.800000711059571</v>
      </c>
      <c r="N47" s="5">
        <f>E31</f>
        <v>304.59269993827041</v>
      </c>
      <c r="O47" s="26">
        <f t="shared" si="9"/>
        <v>55.118112569093078</v>
      </c>
      <c r="P47" s="26">
        <f t="shared" si="9"/>
        <v>999.31988168723888</v>
      </c>
      <c r="Q47" s="2"/>
      <c r="T47" s="18">
        <f t="shared" si="2"/>
        <v>33.800001422119138</v>
      </c>
      <c r="U47" s="18">
        <f t="shared" si="3"/>
        <v>34.80000084838867</v>
      </c>
      <c r="V47" s="34">
        <f t="shared" si="4"/>
        <v>1086.7145893429415</v>
      </c>
    </row>
    <row r="48" spans="1:22" x14ac:dyDescent="0.2">
      <c r="A48" s="4">
        <f>'input data'!H37</f>
        <v>34.000001422119141</v>
      </c>
      <c r="B48" s="4">
        <f t="shared" si="14"/>
        <v>33.800001422119138</v>
      </c>
      <c r="C48" s="4">
        <f t="shared" si="15"/>
        <v>33.831089195224791</v>
      </c>
      <c r="D48" s="4">
        <f>'input data'!I37</f>
        <v>3.3270797729492187</v>
      </c>
      <c r="E48" s="5">
        <f t="shared" si="16"/>
        <v>300.27910606700868</v>
      </c>
      <c r="F48" s="5">
        <f t="shared" si="17"/>
        <v>985.15569118464214</v>
      </c>
      <c r="G48" s="4">
        <f t="shared" si="18"/>
        <v>33.300001708984368</v>
      </c>
      <c r="H48" s="4">
        <f t="shared" si="19"/>
        <v>109.25064560683592</v>
      </c>
      <c r="J48" s="16"/>
      <c r="M48" s="4">
        <f>B31</f>
        <v>16.800000711059571</v>
      </c>
      <c r="N48" s="5">
        <f>E32</f>
        <v>335.32015307025301</v>
      </c>
      <c r="O48" s="26">
        <f t="shared" si="9"/>
        <v>55.118112569093078</v>
      </c>
      <c r="P48" s="26">
        <f t="shared" si="9"/>
        <v>1100.1317357947933</v>
      </c>
      <c r="Q48" s="2"/>
      <c r="T48" s="18">
        <f t="shared" si="2"/>
        <v>34.80000084838867</v>
      </c>
      <c r="U48" s="18">
        <f t="shared" si="3"/>
        <v>35.800000274658203</v>
      </c>
      <c r="V48" s="34">
        <f t="shared" si="4"/>
        <v>1042.9234166952906</v>
      </c>
    </row>
    <row r="49" spans="1:22" x14ac:dyDescent="0.2">
      <c r="A49" s="4">
        <f>'input data'!H38</f>
        <v>35.000000848388673</v>
      </c>
      <c r="B49" s="4">
        <f t="shared" si="14"/>
        <v>34.80000084838867</v>
      </c>
      <c r="C49" s="4">
        <f t="shared" si="15"/>
        <v>34.830196081099686</v>
      </c>
      <c r="D49" s="4">
        <f>'input data'!I38</f>
        <v>3.0163116455078125</v>
      </c>
      <c r="E49" s="5">
        <f t="shared" si="16"/>
        <v>331.23463464488583</v>
      </c>
      <c r="F49" s="5">
        <f t="shared" si="17"/>
        <v>1086.7145893429415</v>
      </c>
      <c r="G49" s="4">
        <f t="shared" si="18"/>
        <v>34.300001135253908</v>
      </c>
      <c r="H49" s="4">
        <f t="shared" si="19"/>
        <v>112.53144372454102</v>
      </c>
      <c r="J49" s="16"/>
      <c r="M49" s="4">
        <f>B32</f>
        <v>17.800000137329103</v>
      </c>
      <c r="N49" s="5">
        <f>E32</f>
        <v>335.32015307025301</v>
      </c>
      <c r="O49" s="26">
        <f t="shared" si="9"/>
        <v>58.398950581788391</v>
      </c>
      <c r="P49" s="26">
        <f t="shared" si="9"/>
        <v>1100.1317357947933</v>
      </c>
      <c r="Q49" s="2"/>
      <c r="T49" s="18">
        <f t="shared" si="2"/>
        <v>35.800000274658203</v>
      </c>
      <c r="U49" s="18">
        <f t="shared" si="3"/>
        <v>36.800002026367189</v>
      </c>
      <c r="V49" s="34">
        <f t="shared" si="4"/>
        <v>1067.8519042923265</v>
      </c>
    </row>
    <row r="50" spans="1:22" x14ac:dyDescent="0.2">
      <c r="A50" s="4">
        <f>'input data'!H39</f>
        <v>36.000000274658206</v>
      </c>
      <c r="B50" s="4">
        <f t="shared" si="14"/>
        <v>35.800000274658203</v>
      </c>
      <c r="C50" s="4">
        <f t="shared" si="15"/>
        <v>35.829352766489201</v>
      </c>
      <c r="D50" s="4">
        <f>'input data'!I39</f>
        <v>3.1431198120117187</v>
      </c>
      <c r="E50" s="5">
        <f t="shared" si="16"/>
        <v>317.88692291370722</v>
      </c>
      <c r="F50" s="5">
        <f t="shared" si="17"/>
        <v>1042.9234166952906</v>
      </c>
      <c r="G50" s="4">
        <f t="shared" si="18"/>
        <v>35.300000561523433</v>
      </c>
      <c r="H50" s="4">
        <f t="shared" si="19"/>
        <v>115.81224184224608</v>
      </c>
      <c r="J50" s="16"/>
      <c r="M50" s="4">
        <f>B32</f>
        <v>17.800000137329103</v>
      </c>
      <c r="N50" s="5">
        <f>E33</f>
        <v>311.91529968238899</v>
      </c>
      <c r="O50" s="26">
        <f t="shared" si="9"/>
        <v>58.398950581788391</v>
      </c>
      <c r="P50" s="26">
        <f t="shared" si="9"/>
        <v>1023.344159062956</v>
      </c>
      <c r="Q50" s="2"/>
      <c r="T50" s="18">
        <f t="shared" si="2"/>
        <v>36.800002026367189</v>
      </c>
      <c r="U50" s="18">
        <f t="shared" si="3"/>
        <v>0</v>
      </c>
      <c r="V50" s="34">
        <f t="shared" si="4"/>
        <v>0</v>
      </c>
    </row>
    <row r="51" spans="1:22" x14ac:dyDescent="0.2">
      <c r="A51" s="4">
        <f>'input data'!H40</f>
        <v>37.000002026367191</v>
      </c>
      <c r="B51" s="4">
        <f t="shared" si="14"/>
        <v>36.800002026367189</v>
      </c>
      <c r="C51" s="4">
        <f t="shared" si="15"/>
        <v>36.828557521855636</v>
      </c>
      <c r="D51" s="4">
        <f>'input data'!I40</f>
        <v>3.0698928833007812</v>
      </c>
      <c r="E51" s="5">
        <f t="shared" si="16"/>
        <v>325.48521832855596</v>
      </c>
      <c r="F51" s="5">
        <f t="shared" si="17"/>
        <v>1067.8519042923265</v>
      </c>
      <c r="G51" s="4">
        <f t="shared" si="18"/>
        <v>36.300001150512699</v>
      </c>
      <c r="H51" s="4">
        <f t="shared" si="19"/>
        <v>119.09304377460207</v>
      </c>
      <c r="J51" s="16"/>
      <c r="M51" s="4">
        <f>B33</f>
        <v>18.800000726318363</v>
      </c>
      <c r="N51" s="5">
        <f>E33</f>
        <v>311.91529968238899</v>
      </c>
      <c r="O51" s="26">
        <f t="shared" si="9"/>
        <v>61.679792409180976</v>
      </c>
      <c r="P51" s="26">
        <f t="shared" si="9"/>
        <v>1023.344159062956</v>
      </c>
      <c r="Q51" s="2"/>
      <c r="T51" s="18">
        <f t="shared" si="2"/>
        <v>0</v>
      </c>
      <c r="U51" s="18">
        <f t="shared" si="3"/>
        <v>0</v>
      </c>
      <c r="V51" s="34">
        <f t="shared" si="4"/>
        <v>0</v>
      </c>
    </row>
    <row r="52" spans="1:22" x14ac:dyDescent="0.2">
      <c r="A52" s="4"/>
      <c r="B52" s="4"/>
      <c r="C52" s="4"/>
      <c r="D52" s="4"/>
      <c r="E52" s="5"/>
      <c r="F52" s="5"/>
      <c r="G52" s="4"/>
      <c r="H52" s="4"/>
      <c r="J52" s="16"/>
      <c r="M52" s="4">
        <f>B33</f>
        <v>18.800000726318363</v>
      </c>
      <c r="N52" s="5">
        <f>E34</f>
        <v>322.78562649935276</v>
      </c>
      <c r="O52" s="26">
        <f t="shared" si="9"/>
        <v>61.679792409180976</v>
      </c>
      <c r="P52" s="26">
        <f t="shared" si="9"/>
        <v>1059.0079609558818</v>
      </c>
      <c r="Q52" s="2"/>
      <c r="T52" s="18">
        <f t="shared" si="2"/>
        <v>0</v>
      </c>
      <c r="U52" s="18">
        <f t="shared" si="3"/>
        <v>0</v>
      </c>
      <c r="V52" s="34">
        <f t="shared" si="4"/>
        <v>0</v>
      </c>
    </row>
    <row r="53" spans="1:22" x14ac:dyDescent="0.2">
      <c r="A53" s="4"/>
      <c r="B53" s="4"/>
      <c r="C53" s="4"/>
      <c r="D53" s="4"/>
      <c r="E53" s="5"/>
      <c r="F53" s="5"/>
      <c r="G53" s="4"/>
      <c r="H53" s="4"/>
      <c r="J53" s="16"/>
      <c r="M53" s="4">
        <f>B34</f>
        <v>19.800000152587891</v>
      </c>
      <c r="N53" s="5">
        <f>E34</f>
        <v>322.78562649935276</v>
      </c>
      <c r="O53" s="26">
        <f t="shared" si="9"/>
        <v>64.960630421876274</v>
      </c>
      <c r="P53" s="26">
        <f t="shared" si="9"/>
        <v>1059.0079609558818</v>
      </c>
      <c r="Q53" s="2"/>
    </row>
    <row r="54" spans="1:22" x14ac:dyDescent="0.2">
      <c r="A54" s="4"/>
      <c r="B54" s="4"/>
      <c r="C54" s="4"/>
      <c r="D54" s="4"/>
      <c r="E54" s="5"/>
      <c r="F54" s="5"/>
      <c r="G54" s="4"/>
      <c r="H54" s="4"/>
      <c r="J54" s="16"/>
      <c r="M54" s="4">
        <f>B34</f>
        <v>19.800000152587891</v>
      </c>
      <c r="N54" s="5">
        <f>E35</f>
        <v>319.34282029832963</v>
      </c>
      <c r="O54" s="26">
        <f t="shared" si="9"/>
        <v>64.960630421876274</v>
      </c>
      <c r="P54" s="26">
        <f t="shared" si="9"/>
        <v>1047.7126650207665</v>
      </c>
      <c r="Q54" s="2"/>
    </row>
    <row r="55" spans="1:22" x14ac:dyDescent="0.2">
      <c r="A55" s="4"/>
      <c r="B55" s="4"/>
      <c r="C55" s="4"/>
      <c r="D55" s="4"/>
      <c r="E55" s="5"/>
      <c r="F55" s="5"/>
      <c r="G55" s="4"/>
      <c r="H55" s="4"/>
      <c r="J55" s="16"/>
      <c r="M55" s="4">
        <f>B35</f>
        <v>20.799999578857424</v>
      </c>
      <c r="N55" s="5">
        <f>E35</f>
        <v>319.34282029832963</v>
      </c>
      <c r="O55" s="26">
        <f t="shared" si="9"/>
        <v>68.241468434571601</v>
      </c>
      <c r="P55" s="26">
        <f t="shared" si="9"/>
        <v>1047.7126650207665</v>
      </c>
      <c r="Q55" s="2"/>
    </row>
    <row r="56" spans="1:22" x14ac:dyDescent="0.2">
      <c r="A56" s="4"/>
      <c r="B56" s="4"/>
      <c r="C56" s="4"/>
      <c r="D56" s="4"/>
      <c r="E56" s="5"/>
      <c r="F56" s="5"/>
      <c r="G56" s="4"/>
      <c r="H56" s="4"/>
      <c r="J56" s="16"/>
      <c r="M56" s="4">
        <f>B35</f>
        <v>20.799999578857424</v>
      </c>
      <c r="N56" s="5">
        <f>E36</f>
        <v>335.53330136859432</v>
      </c>
      <c r="O56" s="26">
        <f t="shared" si="9"/>
        <v>68.241468434571601</v>
      </c>
      <c r="P56" s="26">
        <f t="shared" si="9"/>
        <v>1100.8310412355456</v>
      </c>
      <c r="Q56" s="2"/>
    </row>
    <row r="57" spans="1:22" x14ac:dyDescent="0.2">
      <c r="A57" s="4"/>
      <c r="B57" s="4"/>
      <c r="C57" s="4"/>
      <c r="D57" s="4"/>
      <c r="E57" s="5"/>
      <c r="F57" s="5"/>
      <c r="G57" s="4"/>
      <c r="H57" s="4"/>
      <c r="J57" s="16"/>
      <c r="M57" s="4">
        <f>B36</f>
        <v>21.80000133056641</v>
      </c>
      <c r="N57" s="5">
        <f>E36</f>
        <v>335.53330136859432</v>
      </c>
      <c r="O57" s="26">
        <f t="shared" si="9"/>
        <v>71.522314076661445</v>
      </c>
      <c r="P57" s="26">
        <f t="shared" si="9"/>
        <v>1100.8310412355456</v>
      </c>
      <c r="Q57" s="2"/>
    </row>
    <row r="58" spans="1:22" x14ac:dyDescent="0.2">
      <c r="A58" s="4"/>
      <c r="B58" s="4"/>
      <c r="C58" s="4"/>
      <c r="D58" s="4"/>
      <c r="E58" s="5"/>
      <c r="F58" s="5"/>
      <c r="G58" s="4"/>
      <c r="H58" s="4"/>
      <c r="J58" s="16"/>
      <c r="M58" s="4">
        <f>B36</f>
        <v>21.80000133056641</v>
      </c>
      <c r="N58" s="5">
        <f>E37</f>
        <v>357.32983079810936</v>
      </c>
      <c r="O58" s="26">
        <f t="shared" si="9"/>
        <v>71.522314076661445</v>
      </c>
      <c r="P58" s="26">
        <f t="shared" si="9"/>
        <v>1172.3419645607262</v>
      </c>
      <c r="Q58" s="2"/>
    </row>
    <row r="59" spans="1:22" x14ac:dyDescent="0.2">
      <c r="A59" s="4"/>
      <c r="B59" s="4"/>
      <c r="C59" s="4"/>
      <c r="D59" s="4"/>
      <c r="E59" s="5"/>
      <c r="F59" s="5"/>
      <c r="G59" s="4"/>
      <c r="H59" s="4"/>
      <c r="J59" s="16"/>
      <c r="M59" s="4">
        <f>B37</f>
        <v>22.800000756835939</v>
      </c>
      <c r="N59" s="5">
        <f>E37</f>
        <v>357.32983079810936</v>
      </c>
      <c r="O59" s="26">
        <f t="shared" si="9"/>
        <v>74.803152089356743</v>
      </c>
      <c r="P59" s="26">
        <f t="shared" si="9"/>
        <v>1172.3419645607262</v>
      </c>
      <c r="Q59" s="2"/>
    </row>
    <row r="60" spans="1:22" x14ac:dyDescent="0.2">
      <c r="A60" s="4"/>
      <c r="B60" s="4"/>
      <c r="C60" s="4"/>
      <c r="D60" s="4"/>
      <c r="E60" s="5"/>
      <c r="F60" s="5"/>
      <c r="G60" s="4"/>
      <c r="H60" s="4"/>
      <c r="J60" s="16"/>
      <c r="M60" s="4">
        <f>B37</f>
        <v>22.800000756835939</v>
      </c>
      <c r="N60" s="5">
        <f>E38</f>
        <v>385.45935192664399</v>
      </c>
      <c r="O60" s="26">
        <f t="shared" si="9"/>
        <v>74.803152089356743</v>
      </c>
      <c r="P60" s="26">
        <f t="shared" si="9"/>
        <v>1264.6304197068371</v>
      </c>
      <c r="Q60" s="2"/>
    </row>
    <row r="61" spans="1:22" x14ac:dyDescent="0.2">
      <c r="A61" s="4"/>
      <c r="B61" s="4"/>
      <c r="C61" s="4"/>
      <c r="D61" s="4"/>
      <c r="E61" s="5"/>
      <c r="F61" s="5"/>
      <c r="G61" s="4"/>
      <c r="H61" s="4"/>
      <c r="J61" s="16"/>
      <c r="M61" s="4">
        <f>B38</f>
        <v>23.800000183105471</v>
      </c>
      <c r="N61" s="5">
        <f>E38</f>
        <v>385.45935192664399</v>
      </c>
      <c r="O61" s="26">
        <f t="shared" si="9"/>
        <v>78.08399010205207</v>
      </c>
      <c r="P61" s="26">
        <f t="shared" si="9"/>
        <v>1264.6304197068371</v>
      </c>
      <c r="Q61" s="2"/>
    </row>
    <row r="62" spans="1:22" x14ac:dyDescent="0.2">
      <c r="A62" s="4"/>
      <c r="B62" s="4"/>
      <c r="C62" s="4"/>
      <c r="D62" s="4"/>
      <c r="E62" s="5"/>
      <c r="F62" s="5"/>
      <c r="G62" s="4"/>
      <c r="H62" s="4"/>
      <c r="J62" s="16"/>
      <c r="M62" s="4">
        <f>B38</f>
        <v>23.800000183105471</v>
      </c>
      <c r="N62" s="5">
        <f>E39</f>
        <v>392.48092908575592</v>
      </c>
      <c r="O62" s="26">
        <f t="shared" si="9"/>
        <v>78.08399010205207</v>
      </c>
      <c r="P62" s="26">
        <f t="shared" si="9"/>
        <v>1287.6670901763646</v>
      </c>
      <c r="Q62" s="2"/>
    </row>
    <row r="63" spans="1:22" x14ac:dyDescent="0.2">
      <c r="A63" s="4"/>
      <c r="B63" s="4"/>
      <c r="C63" s="4"/>
      <c r="D63" s="4"/>
      <c r="E63" s="5"/>
      <c r="F63" s="5"/>
      <c r="G63" s="4"/>
      <c r="H63" s="4"/>
      <c r="J63" s="16"/>
      <c r="M63" s="4">
        <f>B39</f>
        <v>24.800001934814453</v>
      </c>
      <c r="N63" s="5">
        <f>E39</f>
        <v>392.48092908575592</v>
      </c>
      <c r="O63" s="26">
        <f t="shared" si="9"/>
        <v>81.364835744141899</v>
      </c>
      <c r="P63" s="26">
        <f t="shared" si="9"/>
        <v>1287.6670901763646</v>
      </c>
      <c r="Q63" s="2"/>
    </row>
    <row r="64" spans="1:22" x14ac:dyDescent="0.2">
      <c r="A64" s="4"/>
      <c r="B64" s="4"/>
      <c r="C64" s="4"/>
      <c r="D64" s="4"/>
      <c r="E64" s="5"/>
      <c r="F64" s="5"/>
      <c r="G64" s="4"/>
      <c r="H64" s="4"/>
      <c r="J64" s="16"/>
      <c r="M64" s="4">
        <f>B39</f>
        <v>24.800001934814453</v>
      </c>
      <c r="N64" s="5">
        <f>E40</f>
        <v>415.02280254421629</v>
      </c>
      <c r="O64" s="26">
        <f t="shared" si="9"/>
        <v>81.364835744141899</v>
      </c>
      <c r="P64" s="26">
        <f t="shared" si="9"/>
        <v>1361.6233679272186</v>
      </c>
      <c r="Q64" s="2"/>
    </row>
    <row r="65" spans="1:17" x14ac:dyDescent="0.2">
      <c r="A65" s="4"/>
      <c r="B65" s="4"/>
      <c r="C65" s="4"/>
      <c r="D65" s="4"/>
      <c r="E65" s="5"/>
      <c r="F65" s="5"/>
      <c r="G65" s="4"/>
      <c r="H65" s="4"/>
      <c r="J65" s="16"/>
      <c r="M65" s="4">
        <f>B40</f>
        <v>25.800001361083986</v>
      </c>
      <c r="N65" s="5">
        <f>E40</f>
        <v>415.02280254421629</v>
      </c>
      <c r="O65" s="26">
        <f t="shared" si="9"/>
        <v>84.645673756837226</v>
      </c>
      <c r="P65" s="26">
        <f t="shared" si="9"/>
        <v>1361.6233679272186</v>
      </c>
      <c r="Q65" s="2"/>
    </row>
    <row r="66" spans="1:17" x14ac:dyDescent="0.2">
      <c r="A66" s="4"/>
      <c r="B66" s="4"/>
      <c r="C66" s="4"/>
      <c r="D66" s="4"/>
      <c r="E66" s="5"/>
      <c r="F66" s="5"/>
      <c r="G66" s="4"/>
      <c r="H66" s="4"/>
      <c r="J66" s="16"/>
      <c r="M66" s="4">
        <f>B40</f>
        <v>25.800001361083986</v>
      </c>
      <c r="N66" s="5">
        <f>E41</f>
        <v>451.98322764439484</v>
      </c>
      <c r="O66" s="26">
        <f t="shared" si="9"/>
        <v>84.645673756837226</v>
      </c>
      <c r="P66" s="26">
        <f t="shared" si="9"/>
        <v>1482.884605132529</v>
      </c>
      <c r="Q66" s="2"/>
    </row>
    <row r="67" spans="1:17" x14ac:dyDescent="0.2">
      <c r="A67" s="4"/>
      <c r="B67" s="4"/>
      <c r="C67" s="4"/>
      <c r="D67" s="4"/>
      <c r="E67" s="5"/>
      <c r="F67" s="5"/>
      <c r="G67" s="4"/>
      <c r="H67" s="4"/>
      <c r="J67" s="16"/>
      <c r="M67" s="4">
        <f>B41</f>
        <v>26.800000787353518</v>
      </c>
      <c r="N67" s="5">
        <f>E41</f>
        <v>451.98322764439484</v>
      </c>
      <c r="O67" s="26">
        <f t="shared" si="9"/>
        <v>87.926511769532539</v>
      </c>
      <c r="P67" s="26">
        <f t="shared" si="9"/>
        <v>1482.884605132529</v>
      </c>
      <c r="Q67" s="2"/>
    </row>
    <row r="68" spans="1:17" x14ac:dyDescent="0.2">
      <c r="A68" s="4"/>
      <c r="B68" s="4"/>
      <c r="C68" s="4"/>
      <c r="D68" s="4"/>
      <c r="E68" s="5"/>
      <c r="F68" s="5"/>
      <c r="G68" s="4"/>
      <c r="H68" s="4"/>
      <c r="J68" s="16"/>
      <c r="M68" s="4">
        <f>B41</f>
        <v>26.800000787353518</v>
      </c>
      <c r="N68" s="5">
        <f>E42</f>
        <v>448.04955810184913</v>
      </c>
      <c r="O68" s="26">
        <f t="shared" si="9"/>
        <v>87.926511769532539</v>
      </c>
      <c r="P68" s="26">
        <f t="shared" si="9"/>
        <v>1469.978865163547</v>
      </c>
      <c r="Q68" s="2"/>
    </row>
    <row r="69" spans="1:17" x14ac:dyDescent="0.2">
      <c r="A69" s="4"/>
      <c r="B69" s="4"/>
      <c r="C69" s="4"/>
      <c r="D69" s="4"/>
      <c r="E69" s="5"/>
      <c r="F69" s="5"/>
      <c r="G69" s="4"/>
      <c r="H69" s="4"/>
      <c r="J69" s="16"/>
      <c r="M69" s="4">
        <f>B42</f>
        <v>27.800000213623051</v>
      </c>
      <c r="N69" s="5">
        <f>E42</f>
        <v>448.04955810184913</v>
      </c>
      <c r="O69" s="26">
        <f t="shared" si="9"/>
        <v>91.207349782227851</v>
      </c>
      <c r="P69" s="26">
        <f t="shared" si="9"/>
        <v>1469.978865163547</v>
      </c>
      <c r="Q69" s="2"/>
    </row>
    <row r="70" spans="1:17" x14ac:dyDescent="0.2">
      <c r="A70" s="4"/>
      <c r="B70" s="4"/>
      <c r="C70" s="4"/>
      <c r="D70" s="4"/>
      <c r="E70" s="5"/>
      <c r="F70" s="5"/>
      <c r="G70" s="4"/>
      <c r="H70" s="4"/>
      <c r="J70" s="16"/>
      <c r="M70" s="4">
        <f>B42</f>
        <v>27.800000213623051</v>
      </c>
      <c r="N70" s="5">
        <f>E43</f>
        <v>457.62514217765835</v>
      </c>
      <c r="O70" s="26">
        <f t="shared" si="9"/>
        <v>91.207349782227851</v>
      </c>
      <c r="P70" s="26">
        <f t="shared" si="9"/>
        <v>1501.3948234175141</v>
      </c>
      <c r="Q70" s="2"/>
    </row>
    <row r="71" spans="1:17" x14ac:dyDescent="0.2">
      <c r="A71" s="4"/>
      <c r="B71" s="4"/>
      <c r="C71" s="4"/>
      <c r="D71" s="4"/>
      <c r="E71" s="5"/>
      <c r="F71" s="5"/>
      <c r="G71" s="4"/>
      <c r="H71" s="4"/>
      <c r="J71" s="16"/>
      <c r="M71" s="4">
        <f>B43</f>
        <v>28.800001965332033</v>
      </c>
      <c r="N71" s="5">
        <f>E43</f>
        <v>457.62514217765835</v>
      </c>
      <c r="O71" s="26">
        <f t="shared" si="9"/>
        <v>94.488195424317695</v>
      </c>
      <c r="P71" s="26">
        <f t="shared" si="9"/>
        <v>1501.3948234175141</v>
      </c>
      <c r="Q71" s="2"/>
    </row>
    <row r="72" spans="1:17" x14ac:dyDescent="0.2">
      <c r="A72" s="4"/>
      <c r="B72" s="4"/>
      <c r="C72" s="4"/>
      <c r="D72" s="4"/>
      <c r="E72" s="5"/>
      <c r="F72" s="5"/>
      <c r="G72" s="4"/>
      <c r="H72" s="4"/>
      <c r="J72" s="16"/>
      <c r="M72" s="4">
        <f>B43</f>
        <v>28.800001965332033</v>
      </c>
      <c r="N72" s="5">
        <f>E44</f>
        <v>414.58181500742256</v>
      </c>
      <c r="O72" s="26">
        <f>M72/0.3048</f>
        <v>94.488195424317695</v>
      </c>
      <c r="P72" s="26">
        <f>N72/0.3048</f>
        <v>1360.1765584233024</v>
      </c>
      <c r="Q72" s="2"/>
    </row>
    <row r="73" spans="1:17" x14ac:dyDescent="0.2">
      <c r="A73" s="4"/>
      <c r="B73" s="4"/>
      <c r="C73" s="4"/>
      <c r="D73" s="4"/>
      <c r="E73" s="5"/>
      <c r="F73" s="5"/>
      <c r="G73" s="4"/>
      <c r="H73" s="4"/>
      <c r="J73" s="16"/>
      <c r="M73" s="4">
        <f>B44</f>
        <v>29.800001391601565</v>
      </c>
      <c r="N73" s="5">
        <f>E44</f>
        <v>414.58181500742256</v>
      </c>
      <c r="O73" s="26">
        <f>M73/0.3048</f>
        <v>97.769033437013007</v>
      </c>
      <c r="P73" s="26">
        <f>N73/0.3048</f>
        <v>1360.1765584233024</v>
      </c>
      <c r="Q73" s="2"/>
    </row>
    <row r="74" spans="1:17" x14ac:dyDescent="0.2">
      <c r="A74" s="4"/>
      <c r="B74" s="4"/>
      <c r="C74" s="4"/>
      <c r="D74" s="4"/>
      <c r="E74" s="5"/>
      <c r="F74" s="5"/>
      <c r="G74" s="4"/>
      <c r="H74" s="4"/>
      <c r="J74" s="16"/>
      <c r="M74" s="4">
        <f>B44</f>
        <v>29.800001391601565</v>
      </c>
      <c r="N74" s="5">
        <f t="shared" ref="N74" si="20">E45</f>
        <v>605.97195512564201</v>
      </c>
      <c r="O74" s="26">
        <f t="shared" ref="O74" si="21">M74/0.3048</f>
        <v>97.769033437013007</v>
      </c>
      <c r="P74" s="26">
        <f t="shared" ref="P74" si="22">N74/0.3048</f>
        <v>1988.0969656353084</v>
      </c>
      <c r="Q74" s="2"/>
    </row>
    <row r="75" spans="1:17" x14ac:dyDescent="0.2">
      <c r="A75" s="4"/>
      <c r="B75" s="4"/>
      <c r="C75" s="4"/>
      <c r="D75" s="4"/>
      <c r="E75" s="5"/>
      <c r="F75" s="5"/>
      <c r="G75" s="4"/>
      <c r="H75" s="4"/>
      <c r="J75" s="16"/>
      <c r="M75" s="4">
        <f>B45</f>
        <v>30.800000817871098</v>
      </c>
      <c r="N75" s="5">
        <f>E45</f>
        <v>605.97195512564201</v>
      </c>
      <c r="O75" s="26">
        <f t="shared" ref="O75:O84" si="23">M75/0.3048</f>
        <v>101.04987144970832</v>
      </c>
      <c r="P75" s="26">
        <f t="shared" ref="P75:P84" si="24">N75/0.3048</f>
        <v>1988.0969656353084</v>
      </c>
      <c r="Q75" s="2"/>
    </row>
    <row r="76" spans="1:17" x14ac:dyDescent="0.2">
      <c r="A76" s="4"/>
      <c r="B76" s="4"/>
      <c r="D76" s="4"/>
      <c r="E76" s="5"/>
      <c r="F76" s="5"/>
      <c r="G76" s="4"/>
      <c r="H76" s="4"/>
      <c r="J76" s="16"/>
      <c r="M76" s="4">
        <f>B45</f>
        <v>30.800000817871098</v>
      </c>
      <c r="N76" s="5">
        <f>E46</f>
        <v>365.11232158150489</v>
      </c>
      <c r="O76" s="26">
        <f t="shared" si="23"/>
        <v>101.04987144970832</v>
      </c>
      <c r="P76" s="26">
        <f t="shared" si="24"/>
        <v>1197.8750708054622</v>
      </c>
      <c r="Q76" s="2"/>
    </row>
    <row r="77" spans="1:17" x14ac:dyDescent="0.2">
      <c r="A77" s="4"/>
      <c r="B77" s="4"/>
      <c r="D77" s="4"/>
      <c r="E77" s="5"/>
      <c r="F77" s="5"/>
      <c r="G77" s="4"/>
      <c r="H77" s="4"/>
      <c r="J77" s="16"/>
      <c r="M77" s="4">
        <f>B46</f>
        <v>31.80000024414063</v>
      </c>
      <c r="N77" s="5">
        <f>E46</f>
        <v>365.11232158150489</v>
      </c>
      <c r="O77" s="26">
        <f t="shared" si="23"/>
        <v>104.33070946240363</v>
      </c>
      <c r="P77" s="26">
        <f t="shared" si="24"/>
        <v>1197.8750708054622</v>
      </c>
      <c r="Q77" s="2"/>
    </row>
    <row r="78" spans="1:17" x14ac:dyDescent="0.2">
      <c r="A78" s="4"/>
      <c r="B78" s="4"/>
      <c r="D78" s="4"/>
      <c r="F78" s="5"/>
      <c r="G78" s="4"/>
      <c r="H78" s="4"/>
      <c r="J78" s="16"/>
      <c r="M78" s="4">
        <f>B46</f>
        <v>31.80000024414063</v>
      </c>
      <c r="N78" s="5">
        <f>E47</f>
        <v>300.91055465157359</v>
      </c>
      <c r="O78" s="26">
        <f t="shared" si="23"/>
        <v>104.33070946240363</v>
      </c>
      <c r="P78" s="26">
        <f t="shared" si="24"/>
        <v>987.23935253140939</v>
      </c>
      <c r="Q78" s="2"/>
    </row>
    <row r="79" spans="1:17" x14ac:dyDescent="0.2">
      <c r="B79" s="2"/>
      <c r="M79" s="4">
        <f>B47</f>
        <v>32.800001995849605</v>
      </c>
      <c r="N79" s="5">
        <f>E47</f>
        <v>300.91055465157359</v>
      </c>
      <c r="O79" s="26">
        <f t="shared" si="23"/>
        <v>107.61155510449345</v>
      </c>
      <c r="P79" s="26">
        <f t="shared" si="24"/>
        <v>987.23935253140939</v>
      </c>
      <c r="Q79" s="2"/>
    </row>
    <row r="80" spans="1:17" x14ac:dyDescent="0.2">
      <c r="B80" s="2"/>
      <c r="M80" s="4">
        <f>B47</f>
        <v>32.800001995849605</v>
      </c>
      <c r="N80" s="5">
        <f>E48</f>
        <v>300.27910606700868</v>
      </c>
      <c r="O80" s="26">
        <f t="shared" si="23"/>
        <v>107.61155510449345</v>
      </c>
      <c r="P80" s="26">
        <f t="shared" si="24"/>
        <v>985.1676708235193</v>
      </c>
      <c r="Q80" s="2"/>
    </row>
    <row r="81" spans="2:17" x14ac:dyDescent="0.2">
      <c r="B81" s="2"/>
      <c r="M81" s="4">
        <f>B48</f>
        <v>33.800001422119138</v>
      </c>
      <c r="N81" s="5">
        <f>E48</f>
        <v>300.27910606700868</v>
      </c>
      <c r="O81" s="26">
        <f t="shared" si="23"/>
        <v>110.89239311718876</v>
      </c>
      <c r="P81" s="26">
        <f t="shared" si="24"/>
        <v>985.1676708235193</v>
      </c>
      <c r="Q81" s="2"/>
    </row>
    <row r="82" spans="2:17" x14ac:dyDescent="0.2">
      <c r="M82" s="4">
        <f>B48</f>
        <v>33.800001422119138</v>
      </c>
      <c r="N82" s="5">
        <f>E49</f>
        <v>331.23463464488583</v>
      </c>
      <c r="O82" s="26">
        <f t="shared" si="23"/>
        <v>110.89239311718876</v>
      </c>
      <c r="P82" s="26">
        <f t="shared" si="24"/>
        <v>1086.7278039530374</v>
      </c>
      <c r="Q82" s="2"/>
    </row>
    <row r="83" spans="2:17" x14ac:dyDescent="0.2">
      <c r="M83" s="4">
        <f>B49</f>
        <v>34.80000084838867</v>
      </c>
      <c r="N83" s="5">
        <f>E49</f>
        <v>331.23463464488583</v>
      </c>
      <c r="O83" s="26">
        <f t="shared" si="23"/>
        <v>114.17323112988409</v>
      </c>
      <c r="P83" s="26">
        <f t="shared" si="24"/>
        <v>1086.7278039530374</v>
      </c>
      <c r="Q83" s="2"/>
    </row>
    <row r="84" spans="2:17" x14ac:dyDescent="0.2">
      <c r="M84" s="4">
        <f>B49</f>
        <v>34.80000084838867</v>
      </c>
      <c r="N84" s="5">
        <f>E50</f>
        <v>317.88692291370722</v>
      </c>
      <c r="O84" s="26">
        <f t="shared" si="23"/>
        <v>114.17323112988409</v>
      </c>
      <c r="P84" s="26">
        <f t="shared" si="24"/>
        <v>1042.936098798252</v>
      </c>
      <c r="Q84" s="2"/>
    </row>
    <row r="85" spans="2:17" x14ac:dyDescent="0.2">
      <c r="M85" s="4">
        <f>B50</f>
        <v>35.800000274658203</v>
      </c>
      <c r="N85" s="5">
        <f>E50</f>
        <v>317.88692291370722</v>
      </c>
      <c r="O85" s="26">
        <f t="shared" ref="O85:O86" si="25">M85/0.3048</f>
        <v>117.4540691425794</v>
      </c>
      <c r="P85" s="26">
        <f t="shared" ref="P85:P86" si="26">N85/0.3048</f>
        <v>1042.936098798252</v>
      </c>
      <c r="Q85" s="2"/>
    </row>
    <row r="86" spans="2:17" x14ac:dyDescent="0.2">
      <c r="M86" s="4">
        <f>B50</f>
        <v>35.800000274658203</v>
      </c>
      <c r="N86" s="5">
        <f>E51</f>
        <v>325.48521832855596</v>
      </c>
      <c r="O86" s="26">
        <f t="shared" si="25"/>
        <v>117.4540691425794</v>
      </c>
      <c r="P86" s="26">
        <f t="shared" si="26"/>
        <v>1067.8648895293829</v>
      </c>
      <c r="Q86" s="2"/>
    </row>
    <row r="87" spans="2:17" x14ac:dyDescent="0.2">
      <c r="M87" s="4">
        <f>B51</f>
        <v>36.800002026367189</v>
      </c>
      <c r="N87" s="5">
        <f>E51</f>
        <v>325.48521832855596</v>
      </c>
      <c r="O87" s="26">
        <f t="shared" ref="O87" si="27">M87/0.3048</f>
        <v>120.73491478466924</v>
      </c>
      <c r="P87" s="26">
        <f t="shared" ref="P87" si="28">N87/0.3048</f>
        <v>1067.8648895293829</v>
      </c>
      <c r="Q87" s="2"/>
    </row>
    <row r="88" spans="2:17" x14ac:dyDescent="0.2">
      <c r="M88" s="4"/>
      <c r="N88" s="5"/>
      <c r="O88" s="26"/>
      <c r="P88" s="26"/>
      <c r="Q88" s="2"/>
    </row>
    <row r="89" spans="2:17" x14ac:dyDescent="0.2">
      <c r="B89" s="2"/>
      <c r="M89" s="4"/>
      <c r="N89" s="5"/>
      <c r="O89" s="26"/>
      <c r="P89" s="26"/>
      <c r="Q89" s="2"/>
    </row>
    <row r="90" spans="2:17" x14ac:dyDescent="0.2">
      <c r="B90" s="2"/>
      <c r="M90" s="4"/>
      <c r="N90" s="5"/>
      <c r="O90" s="26"/>
      <c r="P90" s="26"/>
      <c r="Q90" s="2"/>
    </row>
    <row r="91" spans="2:17" x14ac:dyDescent="0.2">
      <c r="B91" s="2"/>
      <c r="M91" s="4"/>
      <c r="N91" s="5"/>
      <c r="O91" s="26"/>
      <c r="P91" s="26"/>
      <c r="Q91" s="2"/>
    </row>
    <row r="92" spans="2:17" x14ac:dyDescent="0.2">
      <c r="B92" s="2"/>
      <c r="M92" s="4"/>
      <c r="N92" s="5"/>
      <c r="O92" s="26"/>
      <c r="P92" s="26"/>
      <c r="Q92" s="2"/>
    </row>
    <row r="93" spans="2:17" x14ac:dyDescent="0.2">
      <c r="B93" s="2"/>
      <c r="M93" s="4"/>
      <c r="N93" s="5"/>
      <c r="O93" s="26"/>
      <c r="P93" s="26"/>
      <c r="Q93" s="2"/>
    </row>
    <row r="94" spans="2:17" x14ac:dyDescent="0.2">
      <c r="B94" s="2"/>
      <c r="M94" s="4"/>
      <c r="N94" s="5"/>
      <c r="O94" s="26"/>
      <c r="P94" s="26"/>
      <c r="Q94" s="2"/>
    </row>
    <row r="95" spans="2:17" x14ac:dyDescent="0.2">
      <c r="B95" s="2"/>
      <c r="M95" s="4"/>
      <c r="N95" s="5"/>
      <c r="O95" s="26"/>
      <c r="P95" s="26"/>
      <c r="Q95" s="2"/>
    </row>
    <row r="96" spans="2:17" x14ac:dyDescent="0.2">
      <c r="B96" s="2"/>
      <c r="M96" s="4"/>
      <c r="N96" s="5"/>
      <c r="O96" s="26"/>
      <c r="P96" s="26"/>
      <c r="Q96" s="2"/>
    </row>
    <row r="97" spans="2:17" x14ac:dyDescent="0.2">
      <c r="B97" s="2"/>
      <c r="M97" s="4"/>
      <c r="N97" s="5"/>
      <c r="O97" s="26"/>
      <c r="P97" s="26"/>
      <c r="Q97" s="2"/>
    </row>
    <row r="98" spans="2:17" x14ac:dyDescent="0.2">
      <c r="M98" s="4"/>
      <c r="N98" s="5"/>
      <c r="O98" s="26"/>
      <c r="P98" s="26"/>
      <c r="Q98" s="2"/>
    </row>
    <row r="99" spans="2:17" x14ac:dyDescent="0.2">
      <c r="M99" s="4"/>
      <c r="N99" s="5"/>
      <c r="O99" s="26"/>
      <c r="P99" s="26"/>
      <c r="Q99" s="2"/>
    </row>
    <row r="100" spans="2:17" x14ac:dyDescent="0.2">
      <c r="M100" s="4"/>
      <c r="N100" s="5"/>
      <c r="O100" s="26"/>
      <c r="P100" s="26"/>
      <c r="Q100" s="2"/>
    </row>
    <row r="101" spans="2:17" x14ac:dyDescent="0.2">
      <c r="M101" s="4"/>
      <c r="N101" s="5"/>
      <c r="O101" s="26"/>
      <c r="P101" s="26"/>
      <c r="Q101" s="2"/>
    </row>
    <row r="102" spans="2:17" x14ac:dyDescent="0.2">
      <c r="M102" s="4"/>
      <c r="N102" s="5"/>
      <c r="O102" s="26"/>
      <c r="P102" s="26"/>
      <c r="Q102" s="2"/>
    </row>
    <row r="103" spans="2:17" x14ac:dyDescent="0.2">
      <c r="M103" s="4"/>
      <c r="N103" s="5"/>
      <c r="O103" s="26"/>
      <c r="P103" s="26"/>
      <c r="Q103" s="2"/>
    </row>
    <row r="104" spans="2:17" x14ac:dyDescent="0.2">
      <c r="M104" s="4"/>
      <c r="N104" s="5"/>
      <c r="O104" s="26"/>
      <c r="P104" s="26"/>
      <c r="Q104" s="2"/>
    </row>
    <row r="105" spans="2:17" x14ac:dyDescent="0.2">
      <c r="M105" s="4"/>
      <c r="N105" s="5"/>
      <c r="O105" s="26"/>
      <c r="P105" s="26"/>
      <c r="Q105" s="2"/>
    </row>
    <row r="106" spans="2:17" x14ac:dyDescent="0.2">
      <c r="M106" s="4"/>
      <c r="N106" s="5"/>
      <c r="O106" s="26"/>
      <c r="P106" s="26"/>
      <c r="Q106" s="2"/>
    </row>
    <row r="107" spans="2:17" x14ac:dyDescent="0.2">
      <c r="M107" s="4"/>
      <c r="N107" s="5"/>
      <c r="O107" s="26"/>
      <c r="P107" s="26"/>
      <c r="Q107" s="2"/>
    </row>
    <row r="108" spans="2:17" x14ac:dyDescent="0.2">
      <c r="M108" s="4"/>
      <c r="N108" s="5"/>
      <c r="O108" s="26"/>
      <c r="P108" s="26"/>
      <c r="Q108" s="2"/>
    </row>
    <row r="109" spans="2:17" x14ac:dyDescent="0.2">
      <c r="M109" s="4"/>
      <c r="N109" s="5"/>
      <c r="O109" s="26"/>
      <c r="P109" s="26"/>
      <c r="Q109" s="2"/>
    </row>
    <row r="110" spans="2:17" x14ac:dyDescent="0.2">
      <c r="M110" s="4"/>
      <c r="N110" s="5"/>
      <c r="O110" s="26"/>
      <c r="P110" s="26"/>
      <c r="Q110" s="2"/>
    </row>
    <row r="111" spans="2:17" x14ac:dyDescent="0.2">
      <c r="M111" s="4"/>
      <c r="N111" s="5"/>
      <c r="O111" s="26"/>
      <c r="P111" s="26"/>
      <c r="Q111" s="2"/>
    </row>
    <row r="112" spans="2:17" x14ac:dyDescent="0.2">
      <c r="M112" s="4"/>
      <c r="N112" s="5"/>
      <c r="O112" s="26"/>
      <c r="P112" s="26"/>
      <c r="Q112" s="2"/>
    </row>
    <row r="113" spans="13:17" x14ac:dyDescent="0.2">
      <c r="M113" s="4"/>
      <c r="N113" s="5"/>
      <c r="O113" s="26"/>
      <c r="P113" s="26"/>
      <c r="Q113" s="2"/>
    </row>
    <row r="114" spans="13:17" x14ac:dyDescent="0.2">
      <c r="M114" s="4"/>
      <c r="N114" s="5"/>
      <c r="O114" s="26"/>
      <c r="P114" s="26"/>
      <c r="Q114" s="2"/>
    </row>
    <row r="115" spans="13:17" x14ac:dyDescent="0.2">
      <c r="M115" s="4"/>
      <c r="N115" s="5"/>
      <c r="O115" s="26"/>
      <c r="P115" s="26"/>
      <c r="Q115" s="2"/>
    </row>
    <row r="116" spans="13:17" x14ac:dyDescent="0.2">
      <c r="M116" s="4"/>
      <c r="N116" s="5"/>
      <c r="O116" s="26"/>
      <c r="P116" s="26"/>
      <c r="Q116" s="2"/>
    </row>
    <row r="117" spans="13:17" x14ac:dyDescent="0.2">
      <c r="M117" s="4"/>
      <c r="N117" s="5"/>
      <c r="O117" s="26"/>
      <c r="P117" s="26"/>
      <c r="Q117" s="2"/>
    </row>
    <row r="118" spans="13:17" x14ac:dyDescent="0.2">
      <c r="M118" s="4"/>
      <c r="N118" s="5"/>
      <c r="O118" s="26"/>
      <c r="P118" s="26"/>
      <c r="Q118" s="2"/>
    </row>
    <row r="119" spans="13:17" x14ac:dyDescent="0.2">
      <c r="M119" s="4"/>
      <c r="N119" s="5"/>
      <c r="O119" s="26"/>
      <c r="P119" s="26"/>
      <c r="Q119" s="2"/>
    </row>
    <row r="120" spans="13:17" x14ac:dyDescent="0.2">
      <c r="M120" s="4"/>
      <c r="N120" s="5"/>
      <c r="O120" s="26"/>
      <c r="P120" s="26"/>
      <c r="Q120" s="2"/>
    </row>
    <row r="121" spans="13:17" x14ac:dyDescent="0.2">
      <c r="M121" s="4"/>
      <c r="N121" s="5"/>
      <c r="O121" s="26"/>
      <c r="P121" s="26"/>
      <c r="Q121" s="2"/>
    </row>
    <row r="122" spans="13:17" x14ac:dyDescent="0.2">
      <c r="M122" s="4"/>
      <c r="N122" s="5"/>
      <c r="O122" s="26"/>
      <c r="P122" s="26"/>
      <c r="Q122" s="2"/>
    </row>
    <row r="123" spans="13:17" x14ac:dyDescent="0.2">
      <c r="M123" s="4"/>
      <c r="N123" s="5"/>
      <c r="O123" s="26"/>
      <c r="P123" s="26"/>
      <c r="Q123" s="2"/>
    </row>
    <row r="124" spans="13:17" x14ac:dyDescent="0.2">
      <c r="M124" s="4"/>
      <c r="N124" s="5"/>
      <c r="O124" s="26"/>
      <c r="P124" s="26"/>
      <c r="Q124" s="2"/>
    </row>
    <row r="125" spans="13:17" x14ac:dyDescent="0.2">
      <c r="M125" s="4"/>
      <c r="N125" s="5"/>
      <c r="O125" s="26"/>
      <c r="P125" s="26"/>
      <c r="Q125" s="2"/>
    </row>
    <row r="126" spans="13:17" x14ac:dyDescent="0.2">
      <c r="M126" s="4"/>
      <c r="N126" s="5"/>
      <c r="O126" s="26"/>
      <c r="P126" s="26"/>
      <c r="Q126" s="2"/>
    </row>
    <row r="127" spans="13:17" x14ac:dyDescent="0.2">
      <c r="M127" s="4"/>
      <c r="N127" s="5"/>
      <c r="O127" s="26"/>
      <c r="P127" s="26"/>
      <c r="Q127" s="2"/>
    </row>
    <row r="128" spans="13:17" x14ac:dyDescent="0.2">
      <c r="M128" s="4"/>
      <c r="N128" s="5"/>
      <c r="O128" s="26"/>
      <c r="P128" s="26"/>
      <c r="Q128" s="2"/>
    </row>
    <row r="129" spans="13:17" x14ac:dyDescent="0.2">
      <c r="M129" s="4"/>
      <c r="N129" s="5"/>
      <c r="O129" s="26"/>
      <c r="P129" s="26"/>
      <c r="Q129" s="2"/>
    </row>
    <row r="130" spans="13:17" x14ac:dyDescent="0.2">
      <c r="M130" s="4"/>
      <c r="N130" s="5"/>
      <c r="O130" s="26"/>
      <c r="P130" s="26"/>
      <c r="Q130" s="2"/>
    </row>
    <row r="131" spans="13:17" x14ac:dyDescent="0.2">
      <c r="M131" s="4"/>
      <c r="N131" s="5"/>
      <c r="O131" s="26"/>
      <c r="P131" s="26"/>
      <c r="Q131" s="2"/>
    </row>
    <row r="132" spans="13:17" x14ac:dyDescent="0.2">
      <c r="M132" s="4"/>
      <c r="O132" s="26"/>
      <c r="P132" s="26"/>
      <c r="Q132" s="2"/>
    </row>
  </sheetData>
  <phoneticPr fontId="3" type="noConversion"/>
  <printOptions horizontalCentered="1"/>
  <pageMargins left="0.5" right="0.5" top="0.5" bottom="0.5" header="0.5" footer="0.25"/>
  <pageSetup orientation="portrait" r:id="rId1"/>
  <headerFooter alignWithMargins="0"/>
  <colBreaks count="1" manualBreakCount="1">
    <brk id="1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view="pageBreakPreview" zoomScale="55" zoomScaleSheetLayoutView="55" workbookViewId="0">
      <selection activeCell="T9" sqref="T9"/>
    </sheetView>
  </sheetViews>
  <sheetFormatPr defaultRowHeight="12.75" x14ac:dyDescent="0.2"/>
  <sheetData/>
  <phoneticPr fontId="3" type="noConversion"/>
  <pageMargins left="0.42" right="0.59" top="0.66" bottom="1" header="0.5" footer="0.5"/>
  <pageSetup scale="88" orientation="landscape" horizontalDpi="4294967293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topLeftCell="A3" zoomScale="80" workbookViewId="0">
      <selection activeCell="M33" sqref="M33"/>
    </sheetView>
  </sheetViews>
  <sheetFormatPr defaultRowHeight="12.75" x14ac:dyDescent="0.2"/>
  <cols>
    <col min="9" max="9" width="13.42578125" bestFit="1" customWidth="1"/>
  </cols>
  <sheetData>
    <row r="1" spans="3:17" x14ac:dyDescent="0.2">
      <c r="C1" s="23"/>
    </row>
    <row r="2" spans="3:17" ht="13.5" thickBot="1" x14ac:dyDescent="0.25">
      <c r="C2" s="25"/>
      <c r="H2" s="23" t="s">
        <v>22</v>
      </c>
      <c r="I2" s="23" t="s">
        <v>23</v>
      </c>
      <c r="P2" s="33" t="s">
        <v>31</v>
      </c>
    </row>
    <row r="3" spans="3:17" x14ac:dyDescent="0.2">
      <c r="C3" s="26"/>
      <c r="D3" s="29"/>
      <c r="E3" s="29" t="s">
        <v>22</v>
      </c>
      <c r="F3" s="29" t="s">
        <v>24</v>
      </c>
      <c r="H3" s="24" t="s">
        <v>6</v>
      </c>
      <c r="I3" s="24" t="s">
        <v>28</v>
      </c>
      <c r="P3" s="8" t="s">
        <v>21</v>
      </c>
      <c r="Q3" s="32" t="s">
        <v>30</v>
      </c>
    </row>
    <row r="4" spans="3:17" x14ac:dyDescent="0.2">
      <c r="C4" s="26"/>
      <c r="E4" s="31">
        <f>P4*0.3048</f>
        <v>1.0000000076293947</v>
      </c>
      <c r="F4" s="30">
        <f>Q4</f>
        <v>9.3120803833007812</v>
      </c>
      <c r="H4" s="4">
        <f t="shared" ref="H4:H12" si="0">E4</f>
        <v>1.0000000076293947</v>
      </c>
      <c r="I4" s="4"/>
      <c r="N4" s="30"/>
      <c r="P4" s="35">
        <v>3.2808399200439453</v>
      </c>
      <c r="Q4" s="35">
        <v>9.3120803833007812</v>
      </c>
    </row>
    <row r="5" spans="3:17" x14ac:dyDescent="0.2">
      <c r="C5" s="4"/>
      <c r="E5" s="31">
        <f t="shared" ref="E5:E15" si="1">P5*0.3048</f>
        <v>2.0000000152587893</v>
      </c>
      <c r="F5" s="30">
        <f t="shared" ref="F5:F15" si="2">Q5</f>
        <v>13.942281723022461</v>
      </c>
      <c r="H5" s="4">
        <f t="shared" si="0"/>
        <v>2.0000000152587893</v>
      </c>
      <c r="I5" s="18">
        <f t="shared" ref="I5:I12" si="3">F5-F4</f>
        <v>4.6302013397216797</v>
      </c>
      <c r="N5" s="30"/>
      <c r="P5" s="35">
        <v>6.5616798400878906</v>
      </c>
      <c r="Q5" s="35">
        <v>13.942281723022461</v>
      </c>
    </row>
    <row r="6" spans="3:17" x14ac:dyDescent="0.2">
      <c r="C6" s="4"/>
      <c r="E6" s="31">
        <f t="shared" si="1"/>
        <v>3.0000000228881838</v>
      </c>
      <c r="F6" s="30">
        <f t="shared" si="2"/>
        <v>18.942245483398437</v>
      </c>
      <c r="H6" s="4">
        <f t="shared" si="0"/>
        <v>3.0000000228881838</v>
      </c>
      <c r="I6" s="18">
        <f t="shared" si="3"/>
        <v>4.9999637603759766</v>
      </c>
      <c r="N6" s="30"/>
      <c r="P6" s="35">
        <v>9.8425197601318359</v>
      </c>
      <c r="Q6" s="35">
        <v>18.942245483398437</v>
      </c>
    </row>
    <row r="7" spans="3:17" x14ac:dyDescent="0.2">
      <c r="C7" s="4"/>
      <c r="E7" s="31">
        <f t="shared" si="1"/>
        <v>4.0000000305175787</v>
      </c>
      <c r="F7" s="30">
        <f t="shared" si="2"/>
        <v>25.141944885253906</v>
      </c>
      <c r="H7" s="4">
        <f t="shared" si="0"/>
        <v>4.0000000305175787</v>
      </c>
      <c r="I7" s="18">
        <f t="shared" si="3"/>
        <v>6.1996994018554687</v>
      </c>
      <c r="N7" s="30"/>
      <c r="P7" s="35">
        <v>13.123359680175781</v>
      </c>
      <c r="Q7" s="35">
        <v>25.141944885253906</v>
      </c>
    </row>
    <row r="8" spans="3:17" x14ac:dyDescent="0.2">
      <c r="C8" s="4"/>
      <c r="E8" s="31">
        <f t="shared" si="1"/>
        <v>5.0000000381469727</v>
      </c>
      <c r="F8" s="30">
        <f t="shared" si="2"/>
        <v>31.737251281738281</v>
      </c>
      <c r="H8" s="4">
        <f t="shared" si="0"/>
        <v>5.0000000381469727</v>
      </c>
      <c r="I8" s="18">
        <f t="shared" si="3"/>
        <v>6.595306396484375</v>
      </c>
      <c r="N8" s="30"/>
      <c r="P8" s="35">
        <v>16.404199600219727</v>
      </c>
      <c r="Q8" s="35">
        <v>31.737251281738281</v>
      </c>
    </row>
    <row r="9" spans="3:17" x14ac:dyDescent="0.2">
      <c r="C9" s="4"/>
      <c r="E9" s="31">
        <f t="shared" si="1"/>
        <v>6.0000000457763676</v>
      </c>
      <c r="F9" s="30">
        <f t="shared" si="2"/>
        <v>37.222480773925781</v>
      </c>
      <c r="H9" s="4">
        <f t="shared" si="0"/>
        <v>6.0000000457763676</v>
      </c>
      <c r="I9" s="18">
        <f t="shared" si="3"/>
        <v>5.4852294921875</v>
      </c>
      <c r="N9" s="30"/>
      <c r="P9" s="35">
        <v>19.685039520263672</v>
      </c>
      <c r="Q9" s="35">
        <v>37.222480773925781</v>
      </c>
    </row>
    <row r="10" spans="3:17" x14ac:dyDescent="0.2">
      <c r="C10" s="4"/>
      <c r="E10" s="31">
        <f t="shared" si="1"/>
        <v>7.0000000534057625</v>
      </c>
      <c r="F10" s="30">
        <f t="shared" si="2"/>
        <v>40.949333190917969</v>
      </c>
      <c r="H10" s="4">
        <f t="shared" si="0"/>
        <v>7.0000000534057625</v>
      </c>
      <c r="I10" s="18">
        <f t="shared" si="3"/>
        <v>3.7268524169921875</v>
      </c>
      <c r="N10" s="30"/>
      <c r="P10" s="35">
        <v>22.965879440307617</v>
      </c>
      <c r="Q10" s="35">
        <v>40.949333190917969</v>
      </c>
    </row>
    <row r="11" spans="3:17" x14ac:dyDescent="0.2">
      <c r="C11" s="4"/>
      <c r="E11" s="31">
        <f t="shared" si="1"/>
        <v>8.0000000610351574</v>
      </c>
      <c r="F11" s="30">
        <f t="shared" si="2"/>
        <v>43.440269470214844</v>
      </c>
      <c r="H11" s="4">
        <f t="shared" si="0"/>
        <v>8.0000000610351574</v>
      </c>
      <c r="I11" s="18">
        <f t="shared" si="3"/>
        <v>2.490936279296875</v>
      </c>
      <c r="N11" s="30"/>
      <c r="P11" s="35">
        <v>26.246719360351563</v>
      </c>
      <c r="Q11" s="35">
        <v>43.440269470214844</v>
      </c>
    </row>
    <row r="12" spans="3:17" x14ac:dyDescent="0.2">
      <c r="C12" s="4"/>
      <c r="E12" s="31">
        <f t="shared" si="1"/>
        <v>9.0000000686645514</v>
      </c>
      <c r="F12" s="30">
        <f t="shared" si="2"/>
        <v>47.089599609375</v>
      </c>
      <c r="H12" s="4">
        <f t="shared" si="0"/>
        <v>9.0000000686645514</v>
      </c>
      <c r="I12" s="18">
        <f t="shared" si="3"/>
        <v>3.6493301391601563</v>
      </c>
      <c r="N12" s="30"/>
      <c r="P12" s="35">
        <v>29.527559280395508</v>
      </c>
      <c r="Q12" s="35">
        <v>47.089599609375</v>
      </c>
    </row>
    <row r="13" spans="3:17" x14ac:dyDescent="0.2">
      <c r="C13" s="4"/>
      <c r="E13" s="31">
        <f t="shared" si="1"/>
        <v>10.000000076293945</v>
      </c>
      <c r="F13" s="30">
        <f t="shared" si="2"/>
        <v>51.547321319580078</v>
      </c>
      <c r="H13" s="4">
        <f t="shared" ref="H13:H18" si="4">E13</f>
        <v>10.000000076293945</v>
      </c>
      <c r="I13" s="18">
        <f t="shared" ref="I13:I18" si="5">F13-F12</f>
        <v>4.4577217102050781</v>
      </c>
      <c r="P13" s="35">
        <v>32.808399200439453</v>
      </c>
      <c r="Q13" s="35">
        <v>51.547321319580078</v>
      </c>
    </row>
    <row r="14" spans="3:17" x14ac:dyDescent="0.2">
      <c r="C14" s="4"/>
      <c r="E14" s="31">
        <f t="shared" si="1"/>
        <v>11.000000665283205</v>
      </c>
      <c r="F14" s="30">
        <f t="shared" si="2"/>
        <v>55.872482299804688</v>
      </c>
      <c r="H14" s="4">
        <f t="shared" si="4"/>
        <v>11.000000665283205</v>
      </c>
      <c r="I14" s="18">
        <f t="shared" si="5"/>
        <v>4.3251609802246094</v>
      </c>
      <c r="P14" s="35">
        <v>36.089241027832031</v>
      </c>
      <c r="Q14" s="35">
        <v>55.872482299804688</v>
      </c>
    </row>
    <row r="15" spans="3:17" x14ac:dyDescent="0.2">
      <c r="C15" s="4"/>
      <c r="E15" s="31">
        <f t="shared" si="1"/>
        <v>12.000000091552735</v>
      </c>
      <c r="F15" s="30">
        <f t="shared" si="2"/>
        <v>59.873485565185547</v>
      </c>
      <c r="H15" s="4">
        <f t="shared" si="4"/>
        <v>12.000000091552735</v>
      </c>
      <c r="I15" s="18">
        <f t="shared" si="5"/>
        <v>4.0010032653808594</v>
      </c>
      <c r="P15" s="35">
        <v>39.370079040527344</v>
      </c>
      <c r="Q15" s="35">
        <v>59.873485565185547</v>
      </c>
    </row>
    <row r="16" spans="3:17" x14ac:dyDescent="0.2">
      <c r="C16" s="4"/>
      <c r="E16" s="31">
        <f>P16*0.3048</f>
        <v>13.000000680541993</v>
      </c>
      <c r="F16" s="30">
        <f>Q16</f>
        <v>62.972824096679688</v>
      </c>
      <c r="H16" s="4">
        <f t="shared" si="4"/>
        <v>13.000000680541993</v>
      </c>
      <c r="I16" s="18">
        <f t="shared" si="5"/>
        <v>3.0993385314941406</v>
      </c>
      <c r="P16" s="35">
        <v>42.650920867919922</v>
      </c>
      <c r="Q16" s="35">
        <v>62.972824096679688</v>
      </c>
    </row>
    <row r="17" spans="3:17" x14ac:dyDescent="0.2">
      <c r="C17" s="4"/>
      <c r="E17" s="31">
        <f>P17*0.3048</f>
        <v>14.000000106811525</v>
      </c>
      <c r="F17" s="30">
        <f>Q17</f>
        <v>66.444610595703125</v>
      </c>
      <c r="H17" s="4">
        <f t="shared" si="4"/>
        <v>14.000000106811525</v>
      </c>
      <c r="I17" s="18">
        <f t="shared" si="5"/>
        <v>3.4717864990234375</v>
      </c>
      <c r="P17" s="35">
        <v>45.931758880615234</v>
      </c>
      <c r="Q17" s="35">
        <v>66.444610595703125</v>
      </c>
    </row>
    <row r="18" spans="3:17" x14ac:dyDescent="0.2">
      <c r="C18" s="4"/>
      <c r="E18" s="31">
        <f>P18*0.3048</f>
        <v>15.000000695800782</v>
      </c>
      <c r="F18" s="30">
        <f>Q18</f>
        <v>69.614761352539063</v>
      </c>
      <c r="H18" s="4">
        <f t="shared" si="4"/>
        <v>15.000000695800782</v>
      </c>
      <c r="I18" s="18">
        <f t="shared" si="5"/>
        <v>3.1701507568359375</v>
      </c>
      <c r="P18" s="35">
        <v>49.212600708007812</v>
      </c>
      <c r="Q18" s="35">
        <v>69.614761352539063</v>
      </c>
    </row>
    <row r="19" spans="3:17" x14ac:dyDescent="0.2">
      <c r="C19" s="4"/>
      <c r="E19" s="31">
        <f t="shared" ref="E19:E33" si="6">P19*0.3048</f>
        <v>16.000000122070315</v>
      </c>
      <c r="F19" s="30">
        <f t="shared" ref="F19:F33" si="7">Q19</f>
        <v>72.762397766113281</v>
      </c>
      <c r="H19" s="4">
        <f t="shared" ref="H19:H33" si="8">E19</f>
        <v>16.000000122070315</v>
      </c>
      <c r="I19" s="18">
        <f t="shared" ref="I19:I33" si="9">F19-F18</f>
        <v>3.1476364135742187</v>
      </c>
      <c r="P19" s="35">
        <v>52.493438720703125</v>
      </c>
      <c r="Q19" s="35">
        <v>72.762397766113281</v>
      </c>
    </row>
    <row r="20" spans="3:17" x14ac:dyDescent="0.2">
      <c r="C20" s="4"/>
      <c r="E20" s="31">
        <f t="shared" si="6"/>
        <v>17.00000071105957</v>
      </c>
      <c r="F20" s="30">
        <f t="shared" si="7"/>
        <v>76.032546997070312</v>
      </c>
      <c r="H20" s="4">
        <f t="shared" si="8"/>
        <v>17.00000071105957</v>
      </c>
      <c r="I20" s="18">
        <f t="shared" si="9"/>
        <v>3.2701492309570313</v>
      </c>
      <c r="P20" s="35">
        <v>55.774280548095703</v>
      </c>
      <c r="Q20" s="35">
        <v>76.032546997070312</v>
      </c>
    </row>
    <row r="21" spans="3:17" x14ac:dyDescent="0.2">
      <c r="C21" s="4"/>
      <c r="E21" s="31">
        <f t="shared" si="6"/>
        <v>18.000000137329103</v>
      </c>
      <c r="F21" s="30">
        <f t="shared" si="7"/>
        <v>79.004341125488281</v>
      </c>
      <c r="H21" s="4">
        <f t="shared" si="8"/>
        <v>18.000000137329103</v>
      </c>
      <c r="I21" s="18">
        <f t="shared" si="9"/>
        <v>2.9717941284179687</v>
      </c>
      <c r="P21" s="35">
        <v>59.055118560791016</v>
      </c>
      <c r="Q21" s="35">
        <v>79.004341125488281</v>
      </c>
    </row>
    <row r="22" spans="3:17" x14ac:dyDescent="0.2">
      <c r="C22" s="4"/>
      <c r="E22" s="31">
        <f t="shared" si="6"/>
        <v>19.000000726318362</v>
      </c>
      <c r="F22" s="30">
        <f t="shared" si="7"/>
        <v>82.2003173828125</v>
      </c>
      <c r="H22" s="4">
        <f t="shared" si="8"/>
        <v>19.000000726318362</v>
      </c>
      <c r="I22" s="18">
        <f t="shared" si="9"/>
        <v>3.1959762573242187</v>
      </c>
      <c r="P22" s="35">
        <v>62.335960388183594</v>
      </c>
      <c r="Q22" s="35">
        <v>82.2003173828125</v>
      </c>
    </row>
    <row r="23" spans="3:17" x14ac:dyDescent="0.2">
      <c r="C23" s="4"/>
      <c r="E23" s="31">
        <f t="shared" si="6"/>
        <v>20.000000152587891</v>
      </c>
      <c r="F23" s="30">
        <f t="shared" si="7"/>
        <v>85.289634704589844</v>
      </c>
      <c r="H23" s="4">
        <f t="shared" si="8"/>
        <v>20.000000152587891</v>
      </c>
      <c r="I23" s="18">
        <f t="shared" si="9"/>
        <v>3.0893173217773438</v>
      </c>
      <c r="P23" s="35">
        <v>65.616798400878906</v>
      </c>
      <c r="Q23" s="35">
        <v>85.289634704589844</v>
      </c>
    </row>
    <row r="24" spans="3:17" x14ac:dyDescent="0.2">
      <c r="C24" s="4"/>
      <c r="E24" s="31">
        <f t="shared" si="6"/>
        <v>20.999999578857423</v>
      </c>
      <c r="F24" s="30">
        <f t="shared" si="7"/>
        <v>88.413101196289063</v>
      </c>
      <c r="H24" s="4">
        <f t="shared" si="8"/>
        <v>20.999999578857423</v>
      </c>
      <c r="I24" s="18">
        <f t="shared" si="9"/>
        <v>3.1234664916992187</v>
      </c>
      <c r="P24" s="35">
        <v>68.897636413574219</v>
      </c>
      <c r="Q24" s="35">
        <v>88.413101196289063</v>
      </c>
    </row>
    <row r="25" spans="3:17" x14ac:dyDescent="0.2">
      <c r="C25" s="4"/>
      <c r="E25" s="31">
        <f t="shared" si="6"/>
        <v>22.000001330566409</v>
      </c>
      <c r="F25" s="30">
        <f t="shared" si="7"/>
        <v>91.386550903320313</v>
      </c>
      <c r="H25" s="4">
        <f t="shared" si="8"/>
        <v>22.000001330566409</v>
      </c>
      <c r="I25" s="18">
        <f t="shared" si="9"/>
        <v>2.97344970703125</v>
      </c>
      <c r="P25" s="35">
        <v>72.178482055664062</v>
      </c>
      <c r="Q25" s="35">
        <v>91.386550903320313</v>
      </c>
    </row>
    <row r="26" spans="3:17" x14ac:dyDescent="0.2">
      <c r="C26" s="4"/>
      <c r="E26" s="31">
        <f t="shared" si="6"/>
        <v>23.000000756835938</v>
      </c>
      <c r="F26" s="30">
        <f t="shared" si="7"/>
        <v>94.179183959960937</v>
      </c>
      <c r="H26" s="4">
        <f t="shared" si="8"/>
        <v>23.000000756835938</v>
      </c>
      <c r="I26" s="18">
        <f t="shared" si="9"/>
        <v>2.792633056640625</v>
      </c>
      <c r="P26" s="35">
        <v>75.459320068359375</v>
      </c>
      <c r="Q26" s="35">
        <v>94.179183959960937</v>
      </c>
    </row>
    <row r="27" spans="3:17" x14ac:dyDescent="0.2">
      <c r="C27" s="4"/>
      <c r="E27" s="31">
        <f t="shared" si="6"/>
        <v>24.00000018310547</v>
      </c>
      <c r="F27" s="30">
        <f t="shared" si="7"/>
        <v>96.768478393554687</v>
      </c>
      <c r="H27" s="4">
        <f t="shared" si="8"/>
        <v>24.00000018310547</v>
      </c>
      <c r="I27" s="18">
        <f t="shared" si="9"/>
        <v>2.58929443359375</v>
      </c>
      <c r="P27" s="35">
        <v>78.740158081054687</v>
      </c>
      <c r="Q27" s="35">
        <v>96.768478393554687</v>
      </c>
    </row>
    <row r="28" spans="3:17" x14ac:dyDescent="0.2">
      <c r="C28" s="4"/>
      <c r="E28" s="31">
        <f t="shared" si="6"/>
        <v>25.000001934814453</v>
      </c>
      <c r="F28" s="30">
        <f t="shared" si="7"/>
        <v>99.311851501464844</v>
      </c>
      <c r="H28" s="4">
        <f t="shared" si="8"/>
        <v>25.000001934814453</v>
      </c>
      <c r="I28" s="18">
        <f t="shared" si="9"/>
        <v>2.5433731079101563</v>
      </c>
      <c r="P28" s="35">
        <v>82.021003723144531</v>
      </c>
      <c r="Q28" s="35">
        <v>99.311851501464844</v>
      </c>
    </row>
    <row r="29" spans="3:17" x14ac:dyDescent="0.2">
      <c r="C29" s="4"/>
      <c r="E29" s="31">
        <f t="shared" si="6"/>
        <v>26.000001361083985</v>
      </c>
      <c r="F29" s="30">
        <f t="shared" si="7"/>
        <v>101.7174072265625</v>
      </c>
      <c r="H29" s="4">
        <f t="shared" si="8"/>
        <v>26.000001361083985</v>
      </c>
      <c r="I29" s="18">
        <f t="shared" si="9"/>
        <v>2.4055557250976562</v>
      </c>
      <c r="P29" s="35">
        <v>85.301841735839844</v>
      </c>
      <c r="Q29" s="35">
        <v>101.7174072265625</v>
      </c>
    </row>
    <row r="30" spans="3:17" x14ac:dyDescent="0.2">
      <c r="E30" s="31">
        <f t="shared" si="6"/>
        <v>27.000000787353517</v>
      </c>
      <c r="F30" s="30">
        <f t="shared" si="7"/>
        <v>103.92652130126953</v>
      </c>
      <c r="H30" s="4">
        <f t="shared" si="8"/>
        <v>27.000000787353517</v>
      </c>
      <c r="I30" s="18">
        <f t="shared" si="9"/>
        <v>2.2091140747070313</v>
      </c>
      <c r="P30" s="35">
        <v>88.582679748535156</v>
      </c>
      <c r="Q30" s="35">
        <v>103.92652130126953</v>
      </c>
    </row>
    <row r="31" spans="3:17" x14ac:dyDescent="0.2">
      <c r="E31" s="31">
        <f t="shared" si="6"/>
        <v>28.00000021362305</v>
      </c>
      <c r="F31" s="30">
        <f t="shared" si="7"/>
        <v>106.1552734375</v>
      </c>
      <c r="H31" s="4">
        <f t="shared" si="8"/>
        <v>28.00000021362305</v>
      </c>
      <c r="I31" s="18">
        <f t="shared" si="9"/>
        <v>2.2287521362304687</v>
      </c>
      <c r="P31" s="35">
        <v>91.863517761230469</v>
      </c>
      <c r="Q31" s="35">
        <v>106.1552734375</v>
      </c>
    </row>
    <row r="32" spans="3:17" x14ac:dyDescent="0.2">
      <c r="E32" s="31">
        <f t="shared" si="6"/>
        <v>29.000001965332032</v>
      </c>
      <c r="F32" s="30">
        <f t="shared" si="7"/>
        <v>108.33760833740234</v>
      </c>
      <c r="H32" s="4">
        <f t="shared" si="8"/>
        <v>29.000001965332032</v>
      </c>
      <c r="I32" s="18">
        <f t="shared" si="9"/>
        <v>2.1823348999023437</v>
      </c>
      <c r="P32" s="35">
        <v>95.144363403320313</v>
      </c>
      <c r="Q32" s="35">
        <v>108.33760833740234</v>
      </c>
    </row>
    <row r="33" spans="5:17" x14ac:dyDescent="0.2">
      <c r="E33" s="31">
        <f t="shared" si="6"/>
        <v>30.000001391601565</v>
      </c>
      <c r="F33" s="30">
        <f t="shared" si="7"/>
        <v>110.74672698974609</v>
      </c>
      <c r="H33" s="4">
        <f t="shared" si="8"/>
        <v>30.000001391601565</v>
      </c>
      <c r="I33" s="18">
        <f t="shared" si="9"/>
        <v>2.40911865234375</v>
      </c>
      <c r="P33" s="35">
        <v>98.425201416015625</v>
      </c>
      <c r="Q33" s="35">
        <v>110.74672698974609</v>
      </c>
    </row>
    <row r="34" spans="5:17" x14ac:dyDescent="0.2">
      <c r="E34" s="31">
        <f t="shared" ref="E34:E40" si="10">P34*0.3048</f>
        <v>31.000000817871097</v>
      </c>
      <c r="F34" s="30">
        <f t="shared" ref="F34:F40" si="11">Q34</f>
        <v>112.39508056640625</v>
      </c>
      <c r="H34" s="4">
        <f t="shared" ref="H34:H40" si="12">E34</f>
        <v>31.000000817871097</v>
      </c>
      <c r="I34" s="18">
        <f t="shared" ref="I34:I40" si="13">F34-F33</f>
        <v>1.6483535766601563</v>
      </c>
      <c r="P34" s="35">
        <v>101.70603942871094</v>
      </c>
      <c r="Q34" s="35">
        <v>112.39508056640625</v>
      </c>
    </row>
    <row r="35" spans="5:17" x14ac:dyDescent="0.2">
      <c r="E35" s="31">
        <f t="shared" si="10"/>
        <v>32.000000244140629</v>
      </c>
      <c r="F35" s="30">
        <f t="shared" si="11"/>
        <v>115.13102722167969</v>
      </c>
      <c r="H35" s="4">
        <f t="shared" si="12"/>
        <v>32.000000244140629</v>
      </c>
      <c r="I35" s="18">
        <f t="shared" si="13"/>
        <v>2.7359466552734375</v>
      </c>
      <c r="P35" s="35">
        <v>104.98687744140625</v>
      </c>
      <c r="Q35" s="35">
        <v>115.13102722167969</v>
      </c>
    </row>
    <row r="36" spans="5:17" x14ac:dyDescent="0.2">
      <c r="E36" s="31">
        <f t="shared" si="10"/>
        <v>33.000001995849608</v>
      </c>
      <c r="F36" s="30">
        <f t="shared" si="11"/>
        <v>118.45093536376953</v>
      </c>
      <c r="H36" s="4">
        <f t="shared" si="12"/>
        <v>33.000001995849608</v>
      </c>
      <c r="I36" s="18">
        <f t="shared" si="13"/>
        <v>3.3199081420898437</v>
      </c>
      <c r="P36" s="35">
        <v>108.26772308349609</v>
      </c>
      <c r="Q36" s="35">
        <v>118.45093536376953</v>
      </c>
    </row>
    <row r="37" spans="5:17" x14ac:dyDescent="0.2">
      <c r="E37" s="31">
        <f t="shared" si="10"/>
        <v>34.000001422119141</v>
      </c>
      <c r="F37" s="30">
        <f t="shared" si="11"/>
        <v>121.77801513671875</v>
      </c>
      <c r="H37" s="4">
        <f t="shared" si="12"/>
        <v>34.000001422119141</v>
      </c>
      <c r="I37" s="18">
        <f t="shared" si="13"/>
        <v>3.3270797729492187</v>
      </c>
      <c r="P37" s="35">
        <v>111.54856109619141</v>
      </c>
      <c r="Q37" s="35">
        <v>121.77801513671875</v>
      </c>
    </row>
    <row r="38" spans="5:17" x14ac:dyDescent="0.2">
      <c r="E38" s="31">
        <f t="shared" si="10"/>
        <v>35.000000848388673</v>
      </c>
      <c r="F38" s="30">
        <f t="shared" si="11"/>
        <v>124.79432678222656</v>
      </c>
      <c r="H38" s="4">
        <f t="shared" si="12"/>
        <v>35.000000848388673</v>
      </c>
      <c r="I38" s="18">
        <f t="shared" si="13"/>
        <v>3.0163116455078125</v>
      </c>
      <c r="P38" s="35">
        <v>114.82939910888672</v>
      </c>
      <c r="Q38" s="35">
        <v>124.79432678222656</v>
      </c>
    </row>
    <row r="39" spans="5:17" x14ac:dyDescent="0.2">
      <c r="E39" s="31">
        <f t="shared" si="10"/>
        <v>36.000000274658206</v>
      </c>
      <c r="F39" s="30">
        <f t="shared" si="11"/>
        <v>127.93744659423828</v>
      </c>
      <c r="H39" s="4">
        <f t="shared" si="12"/>
        <v>36.000000274658206</v>
      </c>
      <c r="I39" s="18">
        <f t="shared" si="13"/>
        <v>3.1431198120117187</v>
      </c>
      <c r="P39" s="35">
        <v>118.11023712158203</v>
      </c>
      <c r="Q39" s="35">
        <v>127.93744659423828</v>
      </c>
    </row>
    <row r="40" spans="5:17" x14ac:dyDescent="0.2">
      <c r="E40" s="31">
        <f t="shared" si="10"/>
        <v>37.000002026367191</v>
      </c>
      <c r="F40" s="30">
        <f t="shared" si="11"/>
        <v>131.00733947753906</v>
      </c>
      <c r="H40" s="4">
        <f t="shared" si="12"/>
        <v>37.000002026367191</v>
      </c>
      <c r="I40" s="18">
        <f t="shared" si="13"/>
        <v>3.0698928833007812</v>
      </c>
      <c r="P40" s="35">
        <v>121.39108276367187</v>
      </c>
      <c r="Q40" s="35">
        <v>131.00733947753906</v>
      </c>
    </row>
    <row r="41" spans="5:17" x14ac:dyDescent="0.2">
      <c r="H41" s="4"/>
      <c r="I41" s="18"/>
    </row>
    <row r="42" spans="5:17" x14ac:dyDescent="0.2">
      <c r="H42" s="4"/>
      <c r="I42" s="18"/>
    </row>
    <row r="43" spans="5:17" x14ac:dyDescent="0.2">
      <c r="H43" s="4"/>
      <c r="I43" s="18"/>
    </row>
    <row r="44" spans="5:17" x14ac:dyDescent="0.2">
      <c r="H44" s="4"/>
      <c r="I44" s="18"/>
    </row>
    <row r="45" spans="5:17" x14ac:dyDescent="0.2">
      <c r="H45" s="4"/>
      <c r="I45" s="18"/>
    </row>
    <row r="46" spans="5:17" x14ac:dyDescent="0.2">
      <c r="H46" s="4"/>
      <c r="I46" s="18"/>
    </row>
    <row r="47" spans="5:17" x14ac:dyDescent="0.2">
      <c r="H47" s="4"/>
      <c r="I47" s="18"/>
    </row>
    <row r="48" spans="5:17" x14ac:dyDescent="0.2">
      <c r="H48" s="4"/>
      <c r="I48" s="18"/>
    </row>
    <row r="49" spans="1:9" x14ac:dyDescent="0.2">
      <c r="H49" s="4"/>
      <c r="I49" s="18"/>
    </row>
    <row r="50" spans="1:9" x14ac:dyDescent="0.2">
      <c r="H50" s="4"/>
      <c r="I50" s="18"/>
    </row>
    <row r="51" spans="1:9" x14ac:dyDescent="0.2">
      <c r="H51" s="4"/>
      <c r="I51" s="18"/>
    </row>
    <row r="52" spans="1:9" x14ac:dyDescent="0.2">
      <c r="H52" s="4"/>
      <c r="I52" s="18"/>
    </row>
    <row r="53" spans="1:9" x14ac:dyDescent="0.2">
      <c r="H53" s="4"/>
      <c r="I53" s="18"/>
    </row>
    <row r="54" spans="1:9" x14ac:dyDescent="0.2">
      <c r="H54" s="4"/>
      <c r="I54" s="18"/>
    </row>
    <row r="55" spans="1:9" x14ac:dyDescent="0.2">
      <c r="H55" s="4"/>
      <c r="I55" s="18"/>
    </row>
    <row r="56" spans="1:9" x14ac:dyDescent="0.2">
      <c r="H56" s="4"/>
      <c r="I56" s="18"/>
    </row>
    <row r="57" spans="1:9" x14ac:dyDescent="0.2">
      <c r="H57" s="4"/>
      <c r="I57" s="18"/>
    </row>
    <row r="58" spans="1:9" x14ac:dyDescent="0.2">
      <c r="H58" s="4"/>
      <c r="I58" s="18"/>
    </row>
    <row r="59" spans="1:9" x14ac:dyDescent="0.2">
      <c r="H59" s="4"/>
      <c r="I59" s="18"/>
    </row>
    <row r="60" spans="1:9" x14ac:dyDescent="0.2">
      <c r="H60" s="4"/>
      <c r="I60" s="18"/>
    </row>
    <row r="61" spans="1:9" x14ac:dyDescent="0.2">
      <c r="H61" s="4"/>
      <c r="I61" s="18"/>
    </row>
    <row r="62" spans="1:9" x14ac:dyDescent="0.2">
      <c r="H62" s="4"/>
      <c r="I62" s="18"/>
    </row>
    <row r="63" spans="1:9" x14ac:dyDescent="0.2">
      <c r="A63" s="4"/>
      <c r="B63" s="18"/>
    </row>
  </sheetData>
  <phoneticPr fontId="3" type="noConversion"/>
  <printOptions horizontalCentered="1"/>
  <pageMargins left="0.75" right="0.75" top="1" bottom="1" header="0.5" footer="0.5"/>
  <pageSetup orientation="portrait" horizontalDpi="4294967293" verticalDpi="300" r:id="rId1"/>
  <headerFooter alignWithMargins="0">
    <oddHeader>&amp;A</oddHeader>
    <oddFooter>&amp;L&amp;F&amp;CPage &amp;P of &amp;N&amp;R&amp;D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Vs Plot</vt:lpstr>
      <vt:lpstr>Interval Data</vt:lpstr>
      <vt:lpstr>Stack</vt:lpstr>
      <vt:lpstr>input data</vt:lpstr>
      <vt:lpstr>'Interval Data'!Print_Area</vt:lpstr>
      <vt:lpstr>Stack!Print_Area</vt:lpstr>
      <vt:lpstr>'Vs Plot'!Print_Area</vt:lpstr>
    </vt:vector>
  </TitlesOfParts>
  <Company>Dell Computer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user</cp:lastModifiedBy>
  <cp:lastPrinted>2009-01-07T13:16:43Z</cp:lastPrinted>
  <dcterms:created xsi:type="dcterms:W3CDTF">1997-01-20T02:10:35Z</dcterms:created>
  <dcterms:modified xsi:type="dcterms:W3CDTF">2011-03-09T20:22:56Z</dcterms:modified>
</cp:coreProperties>
</file>