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0" yWindow="225" windowWidth="14535" windowHeight="7740"/>
  </bookViews>
  <sheets>
    <sheet name="Riprap @ Bridge Abutment" sheetId="1" r:id="rId1"/>
    <sheet name="Riprap PPG" sheetId="2" r:id="rId2"/>
  </sheets>
  <calcPr calcId="145621"/>
</workbook>
</file>

<file path=xl/calcChain.xml><?xml version="1.0" encoding="utf-8"?>
<calcChain xmlns="http://schemas.openxmlformats.org/spreadsheetml/2006/main">
  <c r="D5" i="1" l="1"/>
  <c r="D6" i="1"/>
  <c r="H17" i="1"/>
  <c r="B11" i="1"/>
  <c r="H21" i="1"/>
  <c r="H20" i="1"/>
  <c r="H19" i="1"/>
  <c r="H18" i="1"/>
  <c r="H16" i="1"/>
  <c r="B12" i="1" s="1"/>
  <c r="B13" i="1" l="1"/>
  <c r="G8" i="1"/>
  <c r="G6" i="1" s="1"/>
  <c r="G7" i="1"/>
  <c r="B17" i="1" l="1"/>
  <c r="B20" i="1" s="1"/>
  <c r="B21" i="1" s="1"/>
  <c r="B26" i="1" s="1"/>
  <c r="B25" i="1" l="1"/>
</calcChain>
</file>

<file path=xl/sharedStrings.xml><?xml version="1.0" encoding="utf-8"?>
<sst xmlns="http://schemas.openxmlformats.org/spreadsheetml/2006/main" count="52" uniqueCount="45">
  <si>
    <t>Elevation of High Water</t>
  </si>
  <si>
    <t>a=</t>
  </si>
  <si>
    <t>Elevation of Ground Line</t>
  </si>
  <si>
    <t>b=</t>
  </si>
  <si>
    <t>X=</t>
  </si>
  <si>
    <t>Elevation of Shoulder Line</t>
  </si>
  <si>
    <t>A=</t>
  </si>
  <si>
    <t xml:space="preserve">Slope of Fill </t>
  </si>
  <si>
    <t>( x/y )</t>
  </si>
  <si>
    <t>R=</t>
  </si>
  <si>
    <t>Shoulder to Shoulder width   "Y"</t>
  </si>
  <si>
    <t>example</t>
  </si>
  <si>
    <t>**Z value</t>
  </si>
  <si>
    <t>2:1 = 2</t>
  </si>
  <si>
    <t>**Z =  30' minimum</t>
  </si>
  <si>
    <t>If approaches are symmetrical, then total for the bridge is:</t>
  </si>
  <si>
    <t>If not compute the other approach accordingly</t>
  </si>
  <si>
    <t>Class A</t>
  </si>
  <si>
    <t>Class B</t>
  </si>
  <si>
    <t>Class C</t>
  </si>
  <si>
    <t>Class D</t>
  </si>
  <si>
    <t>Class E</t>
  </si>
  <si>
    <t>Class F</t>
  </si>
  <si>
    <t>(FT)</t>
  </si>
  <si>
    <t>D50 size</t>
  </si>
  <si>
    <t>Class</t>
  </si>
  <si>
    <t>Tons</t>
  </si>
  <si>
    <t>SY</t>
  </si>
  <si>
    <t>lbs/CY</t>
  </si>
  <si>
    <t>lbs/CF</t>
  </si>
  <si>
    <t>Min Placement</t>
  </si>
  <si>
    <t>Thickness (FT)</t>
  </si>
  <si>
    <t>&lt;------------</t>
  </si>
  <si>
    <t>FT</t>
  </si>
  <si>
    <t>This spreadsheet is setup to be used in conjunction with the example shown on pages 3-4 and 3-12 of the SCDOT Plan and Preparation Guide.  The variables a, b, c, d, x, y, Z, A, &amp; R shown in the example are calculated from the elevations that should be provided in the Hydraulic Design.  The data necessary for the calculations is put into the boxes with blue text.</t>
  </si>
  <si>
    <t>RIPRAP @ BRIDGE ENDS CALCULATIONS      6-12-2007</t>
  </si>
  <si>
    <t>Riprap Class</t>
  </si>
  <si>
    <t>D50 Riprap average diameter</t>
  </si>
  <si>
    <t>Riprap Minimum Placement Thickness (ft)</t>
  </si>
  <si>
    <t>Area of Riprap (SY)</t>
  </si>
  <si>
    <t>Riprap Placement Weight</t>
  </si>
  <si>
    <t>Tons of Riprap (1' Thickness)</t>
  </si>
  <si>
    <t>Tons of Riprap (Thickness Required)</t>
  </si>
  <si>
    <t>Tons of Riprap</t>
  </si>
  <si>
    <t>Riprap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</si>
</sst>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8"/>
      <name val="Times New Roman"/>
      <family val="1"/>
    </font>
    <font>
      <sz val="12"/>
      <name val="Times New Roman"/>
      <family val="1"/>
    </font>
    <font>
      <b/>
      <sz val="12"/>
      <color indexed="56"/>
      <name val="Times New Roman"/>
      <family val="1"/>
    </font>
    <font>
      <sz val="12"/>
      <color indexed="56"/>
      <name val="Times New Roman"/>
      <family val="1"/>
    </font>
    <font>
      <b/>
      <sz val="12"/>
      <name val="Times New Roman"/>
    </font>
    <font>
      <b/>
      <sz val="12"/>
      <name val="Times New Roman"/>
      <family val="1"/>
    </font>
    <font>
      <sz val="8"/>
      <name val="Arial"/>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31"/>
        <bgColor indexed="64"/>
      </patternFill>
    </fill>
  </fills>
  <borders count="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45">
    <xf numFmtId="0" fontId="0" fillId="0" borderId="0" xfId="0"/>
    <xf numFmtId="0" fontId="1" fillId="0" borderId="0" xfId="0" applyFont="1" applyAlignment="1">
      <alignment horizontal="centerContinuous"/>
    </xf>
    <xf numFmtId="0" fontId="0" fillId="0" borderId="0" xfId="0" applyAlignment="1">
      <alignment horizontal="centerContinuous"/>
    </xf>
    <xf numFmtId="0" fontId="2" fillId="0" borderId="0" xfId="0" applyFont="1"/>
    <xf numFmtId="2" fontId="2" fillId="0" borderId="0" xfId="0" applyNumberFormat="1" applyFont="1"/>
    <xf numFmtId="0" fontId="3" fillId="2" borderId="1" xfId="0" applyFont="1" applyFill="1" applyBorder="1"/>
    <xf numFmtId="2" fontId="4" fillId="0" borderId="2" xfId="0" applyNumberFormat="1" applyFont="1" applyFill="1" applyBorder="1" applyProtection="1">
      <protection locked="0"/>
    </xf>
    <xf numFmtId="0" fontId="0" fillId="2" borderId="2" xfId="0" applyFill="1" applyBorder="1" applyAlignment="1">
      <alignment horizontal="right"/>
    </xf>
    <xf numFmtId="2" fontId="2" fillId="2" borderId="2" xfId="0" applyNumberFormat="1" applyFont="1" applyFill="1" applyBorder="1"/>
    <xf numFmtId="2" fontId="2" fillId="0" borderId="0" xfId="0" applyNumberFormat="1" applyFont="1" applyFill="1"/>
    <xf numFmtId="0" fontId="0" fillId="2" borderId="3" xfId="0" applyFill="1" applyBorder="1" applyAlignment="1">
      <alignment horizontal="right"/>
    </xf>
    <xf numFmtId="0" fontId="2" fillId="2" borderId="2" xfId="0" applyFont="1" applyFill="1" applyBorder="1" applyAlignment="1">
      <alignment horizontal="right"/>
    </xf>
    <xf numFmtId="0" fontId="5" fillId="0" borderId="4" xfId="0" applyFont="1" applyBorder="1" applyAlignment="1">
      <alignment horizontal="center"/>
    </xf>
    <xf numFmtId="2" fontId="4" fillId="0" borderId="2" xfId="0" applyNumberFormat="1" applyFont="1" applyBorder="1" applyProtection="1">
      <protection locked="0"/>
    </xf>
    <xf numFmtId="0" fontId="2" fillId="0" borderId="5" xfId="0" applyFont="1" applyFill="1" applyBorder="1" applyAlignment="1">
      <alignment horizontal="center"/>
    </xf>
    <xf numFmtId="0" fontId="6" fillId="2" borderId="1" xfId="0" applyFont="1" applyFill="1" applyBorder="1" applyAlignment="1">
      <alignment horizontal="centerContinuous"/>
    </xf>
    <xf numFmtId="0" fontId="2" fillId="0" borderId="3" xfId="0" applyFont="1" applyFill="1" applyBorder="1" applyAlignment="1">
      <alignment horizontal="center"/>
    </xf>
    <xf numFmtId="0" fontId="5" fillId="0" borderId="0" xfId="0" applyFont="1"/>
    <xf numFmtId="0" fontId="5" fillId="2" borderId="1" xfId="0" applyFont="1" applyFill="1" applyBorder="1"/>
    <xf numFmtId="164" fontId="5" fillId="3" borderId="2" xfId="0" applyNumberFormat="1" applyFont="1" applyFill="1" applyBorder="1"/>
    <xf numFmtId="1" fontId="5" fillId="0" borderId="0" xfId="0" applyNumberFormat="1" applyFont="1" applyFill="1" applyBorder="1" applyAlignment="1">
      <alignment horizontal="centerContinuous"/>
    </xf>
    <xf numFmtId="1" fontId="5" fillId="0" borderId="0" xfId="0" applyNumberFormat="1" applyFont="1" applyFill="1" applyBorder="1"/>
    <xf numFmtId="0" fontId="5" fillId="4" borderId="0" xfId="0" applyFont="1" applyFill="1" applyAlignment="1">
      <alignment horizontal="left"/>
    </xf>
    <xf numFmtId="0" fontId="2" fillId="4" borderId="0" xfId="0" applyFont="1" applyFill="1" applyAlignment="1">
      <alignment horizontal="centerContinuous"/>
    </xf>
    <xf numFmtId="0" fontId="2" fillId="4" borderId="0" xfId="0" applyFont="1" applyFill="1"/>
    <xf numFmtId="2" fontId="2" fillId="4" borderId="0" xfId="0" applyNumberFormat="1" applyFont="1" applyFill="1"/>
    <xf numFmtId="2" fontId="2" fillId="4" borderId="0" xfId="0" applyNumberFormat="1" applyFont="1" applyFill="1" applyAlignment="1">
      <alignment horizontal="centerContinuous"/>
    </xf>
    <xf numFmtId="0" fontId="5" fillId="2" borderId="2" xfId="0" applyFont="1" applyFill="1" applyBorder="1"/>
    <xf numFmtId="0" fontId="2" fillId="2" borderId="2" xfId="0" applyFont="1" applyFill="1" applyBorder="1"/>
    <xf numFmtId="2" fontId="4" fillId="0" borderId="2" xfId="0" applyNumberFormat="1" applyFont="1" applyBorder="1" applyAlignment="1" applyProtection="1">
      <alignment horizontal="right"/>
      <protection locked="0"/>
    </xf>
    <xf numFmtId="164" fontId="2" fillId="3" borderId="2" xfId="0" applyNumberFormat="1" applyFont="1" applyFill="1" applyBorder="1"/>
    <xf numFmtId="0" fontId="2" fillId="0" borderId="6" xfId="0" applyFont="1" applyFill="1" applyBorder="1" applyAlignment="1">
      <alignment horizontal="center"/>
    </xf>
    <xf numFmtId="0" fontId="2" fillId="0" borderId="0" xfId="0" applyFont="1" applyFill="1" applyBorder="1" applyAlignment="1">
      <alignment horizontal="center"/>
    </xf>
    <xf numFmtId="0" fontId="0" fillId="0" borderId="0" xfId="0" quotePrefix="1"/>
    <xf numFmtId="0" fontId="0" fillId="0" borderId="0" xfId="0" applyAlignment="1">
      <alignment horizontal="centerContinuous" wrapText="1"/>
    </xf>
    <xf numFmtId="0" fontId="2" fillId="2" borderId="2" xfId="0" applyFont="1" applyFill="1" applyBorder="1" applyAlignment="1">
      <alignment horizontal="center"/>
    </xf>
    <xf numFmtId="2" fontId="2" fillId="2" borderId="2" xfId="0" applyNumberFormat="1" applyFont="1" applyFill="1" applyBorder="1" applyAlignment="1">
      <alignment horizontal="center"/>
    </xf>
    <xf numFmtId="0" fontId="0" fillId="2" borderId="2" xfId="0" applyFill="1" applyBorder="1" applyAlignment="1">
      <alignment horizontal="center"/>
    </xf>
    <xf numFmtId="0" fontId="2" fillId="4" borderId="2" xfId="0" applyFont="1" applyFill="1" applyBorder="1"/>
    <xf numFmtId="0" fontId="2" fillId="2" borderId="4" xfId="0" applyFont="1" applyFill="1" applyBorder="1" applyAlignment="1">
      <alignment horizontal="center"/>
    </xf>
    <xf numFmtId="2" fontId="2" fillId="2" borderId="4" xfId="0" applyNumberFormat="1" applyFont="1" applyFill="1" applyBorder="1" applyAlignment="1">
      <alignment horizontal="center"/>
    </xf>
    <xf numFmtId="0" fontId="0" fillId="2" borderId="4" xfId="0" applyFill="1" applyBorder="1" applyAlignment="1">
      <alignment horizontal="center"/>
    </xf>
    <xf numFmtId="0" fontId="2" fillId="2" borderId="3" xfId="0" applyFont="1" applyFill="1" applyBorder="1" applyAlignment="1">
      <alignment horizontal="center"/>
    </xf>
    <xf numFmtId="2" fontId="2" fillId="2" borderId="3" xfId="0" applyNumberFormat="1" applyFont="1" applyFill="1" applyBorder="1" applyAlignment="1">
      <alignment horizontal="center"/>
    </xf>
    <xf numFmtId="0" fontId="0" fillId="2" borderId="3" xfId="0"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62</xdr:row>
      <xdr:rowOff>19050</xdr:rowOff>
    </xdr:to>
    <xdr:pic>
      <xdr:nvPicPr>
        <xdr:cNvPr id="2049" name="Picture 1" descr="RipRap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7772400" cy="10058400"/>
        </a:xfrm>
        <a:prstGeom prst="rect">
          <a:avLst/>
        </a:prstGeom>
        <a:noFill/>
      </xdr:spPr>
    </xdr:pic>
    <xdr:clientData/>
  </xdr:twoCellAnchor>
  <xdr:twoCellAnchor editAs="oneCell">
    <xdr:from>
      <xdr:col>13</xdr:col>
      <xdr:colOff>0</xdr:colOff>
      <xdr:row>0</xdr:row>
      <xdr:rowOff>0</xdr:rowOff>
    </xdr:from>
    <xdr:to>
      <xdr:col>25</xdr:col>
      <xdr:colOff>457200</xdr:colOff>
      <xdr:row>62</xdr:row>
      <xdr:rowOff>19050</xdr:rowOff>
    </xdr:to>
    <xdr:pic>
      <xdr:nvPicPr>
        <xdr:cNvPr id="2050" name="Picture 2" descr="RipRap 2"/>
        <xdr:cNvPicPr>
          <a:picLocks noChangeAspect="1" noChangeArrowheads="1"/>
        </xdr:cNvPicPr>
      </xdr:nvPicPr>
      <xdr:blipFill>
        <a:blip xmlns:r="http://schemas.openxmlformats.org/officeDocument/2006/relationships" r:embed="rId2" cstate="print"/>
        <a:srcRect/>
        <a:stretch>
          <a:fillRect/>
        </a:stretch>
      </xdr:blipFill>
      <xdr:spPr bwMode="auto">
        <a:xfrm>
          <a:off x="7924800" y="0"/>
          <a:ext cx="7772400" cy="100584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workbookViewId="0">
      <selection activeCell="B10" sqref="B10"/>
    </sheetView>
  </sheetViews>
  <sheetFormatPr defaultRowHeight="12.75" x14ac:dyDescent="0.2"/>
  <cols>
    <col min="1" max="1" width="46" customWidth="1"/>
    <col min="6" max="6" width="13.5703125" bestFit="1" customWidth="1"/>
    <col min="7" max="7" width="13.28515625" bestFit="1" customWidth="1"/>
    <col min="8" max="8" width="13.5703125" bestFit="1" customWidth="1"/>
  </cols>
  <sheetData>
    <row r="1" spans="1:8" ht="23.25" x14ac:dyDescent="0.35">
      <c r="A1" s="1" t="s">
        <v>35</v>
      </c>
      <c r="B1" s="2"/>
      <c r="C1" s="2"/>
      <c r="D1" s="2"/>
      <c r="E1" s="2"/>
      <c r="F1" s="2"/>
      <c r="G1" s="2"/>
      <c r="H1" s="2"/>
    </row>
    <row r="3" spans="1:8" ht="38.25" x14ac:dyDescent="0.2">
      <c r="A3" s="34" t="s">
        <v>34</v>
      </c>
      <c r="B3" s="34"/>
      <c r="C3" s="34"/>
      <c r="D3" s="34"/>
      <c r="E3" s="34"/>
      <c r="F3" s="34"/>
      <c r="G3" s="34"/>
      <c r="H3" s="34"/>
    </row>
    <row r="4" spans="1:8" ht="15.75" x14ac:dyDescent="0.25">
      <c r="A4" s="3"/>
      <c r="B4" s="4"/>
      <c r="C4" s="3"/>
      <c r="D4" s="3"/>
      <c r="E4" s="3"/>
      <c r="F4" s="3"/>
      <c r="G4" s="4"/>
    </row>
    <row r="5" spans="1:8" ht="15.75" x14ac:dyDescent="0.25">
      <c r="A5" s="5" t="s">
        <v>0</v>
      </c>
      <c r="B5" s="6">
        <v>536</v>
      </c>
      <c r="C5" s="7" t="s">
        <v>1</v>
      </c>
      <c r="D5" s="8">
        <f>B5+2</f>
        <v>538</v>
      </c>
      <c r="E5" s="9"/>
      <c r="F5" s="3"/>
      <c r="G5" s="4"/>
    </row>
    <row r="6" spans="1:8" ht="15.75" x14ac:dyDescent="0.25">
      <c r="A6" s="5" t="s">
        <v>2</v>
      </c>
      <c r="B6" s="6">
        <v>532.54999999999995</v>
      </c>
      <c r="C6" s="10" t="s">
        <v>3</v>
      </c>
      <c r="D6" s="8">
        <f>B6-2</f>
        <v>530.54999999999995</v>
      </c>
      <c r="E6" s="9"/>
      <c r="F6" s="11" t="s">
        <v>4</v>
      </c>
      <c r="G6" s="8">
        <f>(2*PI()*G8)/4</f>
        <v>42.175881374443186</v>
      </c>
    </row>
    <row r="7" spans="1:8" ht="15.75" x14ac:dyDescent="0.25">
      <c r="A7" s="5" t="s">
        <v>5</v>
      </c>
      <c r="B7" s="6">
        <v>547.70000000000005</v>
      </c>
      <c r="C7" s="3"/>
      <c r="D7" s="3"/>
      <c r="E7" s="3"/>
      <c r="F7" s="11" t="s">
        <v>6</v>
      </c>
      <c r="G7" s="8">
        <f>(((D5-D6)^2)+((D5-D6)*B8)^2)^(1/2)</f>
        <v>16.658706432373535</v>
      </c>
    </row>
    <row r="8" spans="1:8" ht="15.75" x14ac:dyDescent="0.25">
      <c r="A8" s="5" t="s">
        <v>7</v>
      </c>
      <c r="B8" s="6">
        <v>2</v>
      </c>
      <c r="C8" s="33" t="s">
        <v>32</v>
      </c>
      <c r="D8" s="12" t="s">
        <v>8</v>
      </c>
      <c r="E8" s="3"/>
      <c r="F8" s="11" t="s">
        <v>9</v>
      </c>
      <c r="G8" s="8">
        <f>(((D5-D6)/2)+(B7-D5))*B8</f>
        <v>26.850000000000136</v>
      </c>
    </row>
    <row r="9" spans="1:8" ht="15.75" x14ac:dyDescent="0.25">
      <c r="A9" s="5" t="s">
        <v>10</v>
      </c>
      <c r="B9" s="13">
        <v>41</v>
      </c>
      <c r="C9" s="3"/>
      <c r="D9" s="14" t="s">
        <v>11</v>
      </c>
      <c r="E9" s="3"/>
      <c r="F9" s="3"/>
      <c r="G9" s="4"/>
    </row>
    <row r="10" spans="1:8" ht="15.75" x14ac:dyDescent="0.25">
      <c r="A10" s="5" t="s">
        <v>36</v>
      </c>
      <c r="B10" s="29" t="s">
        <v>18</v>
      </c>
      <c r="C10" s="3"/>
      <c r="D10" s="16" t="s">
        <v>13</v>
      </c>
      <c r="E10" s="3"/>
      <c r="F10" s="3"/>
      <c r="G10" s="4"/>
    </row>
    <row r="11" spans="1:8" ht="15.75" x14ac:dyDescent="0.25">
      <c r="A11" s="5" t="s">
        <v>37</v>
      </c>
      <c r="B11" s="28">
        <f>VLOOKUP($B$10,F16:H21, 2, FALSE)</f>
        <v>0.75</v>
      </c>
      <c r="C11" s="28" t="s">
        <v>33</v>
      </c>
      <c r="D11" s="31"/>
      <c r="E11" s="3"/>
      <c r="F11" s="3"/>
      <c r="G11" s="4"/>
    </row>
    <row r="12" spans="1:8" ht="15.75" x14ac:dyDescent="0.25">
      <c r="A12" s="5" t="s">
        <v>38</v>
      </c>
      <c r="B12" s="28">
        <f>VLOOKUP($B$10,F16:H21, 3, FALSE)</f>
        <v>1.5</v>
      </c>
      <c r="C12" s="28" t="s">
        <v>33</v>
      </c>
      <c r="D12" s="32"/>
      <c r="E12" s="3"/>
      <c r="F12" s="3"/>
      <c r="G12" s="4"/>
    </row>
    <row r="13" spans="1:8" ht="15.75" x14ac:dyDescent="0.25">
      <c r="A13" s="15" t="s">
        <v>12</v>
      </c>
      <c r="B13" s="8">
        <f>IF(D5*2-D6*2&lt;30,30,D5*2-D6*2)</f>
        <v>30</v>
      </c>
      <c r="C13" s="3"/>
      <c r="E13" s="3"/>
      <c r="F13" s="3"/>
      <c r="G13" s="4"/>
    </row>
    <row r="14" spans="1:8" ht="15.75" x14ac:dyDescent="0.25">
      <c r="A14" s="3"/>
      <c r="B14" s="4"/>
      <c r="C14" s="3"/>
      <c r="D14" s="3"/>
      <c r="E14" s="3"/>
      <c r="F14" s="39" t="s">
        <v>44</v>
      </c>
      <c r="G14" s="40" t="s">
        <v>24</v>
      </c>
      <c r="H14" s="41" t="s">
        <v>30</v>
      </c>
    </row>
    <row r="15" spans="1:8" ht="15.75" x14ac:dyDescent="0.25">
      <c r="A15" s="17" t="s">
        <v>14</v>
      </c>
      <c r="B15" s="4"/>
      <c r="C15" s="3"/>
      <c r="D15" s="3"/>
      <c r="E15" s="3"/>
      <c r="F15" s="42" t="s">
        <v>25</v>
      </c>
      <c r="G15" s="43" t="s">
        <v>23</v>
      </c>
      <c r="H15" s="44" t="s">
        <v>31</v>
      </c>
    </row>
    <row r="16" spans="1:8" ht="15.75" x14ac:dyDescent="0.25">
      <c r="A16" s="17"/>
      <c r="B16" s="4"/>
      <c r="C16" s="3"/>
      <c r="D16" s="3"/>
      <c r="E16" s="3"/>
      <c r="F16" s="35" t="s">
        <v>17</v>
      </c>
      <c r="G16" s="36">
        <v>0.5</v>
      </c>
      <c r="H16" s="37">
        <f t="shared" ref="H16:H21" si="0">2*G16</f>
        <v>1</v>
      </c>
    </row>
    <row r="17" spans="1:8" ht="15.75" x14ac:dyDescent="0.25">
      <c r="A17" s="18" t="s">
        <v>39</v>
      </c>
      <c r="B17" s="19">
        <f>((2*B13+2*G6+B9)*G7)/9</f>
        <v>343.08006692851626</v>
      </c>
      <c r="C17" s="28" t="s">
        <v>27</v>
      </c>
      <c r="D17" s="3"/>
      <c r="E17" s="3"/>
      <c r="F17" s="35" t="s">
        <v>18</v>
      </c>
      <c r="G17" s="36">
        <v>0.75</v>
      </c>
      <c r="H17" s="37">
        <f t="shared" si="0"/>
        <v>1.5</v>
      </c>
    </row>
    <row r="18" spans="1:8" ht="15.75" x14ac:dyDescent="0.25">
      <c r="A18" s="18" t="s">
        <v>40</v>
      </c>
      <c r="B18" s="30">
        <v>3400</v>
      </c>
      <c r="C18" s="28" t="s">
        <v>28</v>
      </c>
      <c r="D18" s="3"/>
      <c r="E18" s="3"/>
      <c r="F18" s="35" t="s">
        <v>19</v>
      </c>
      <c r="G18" s="36">
        <v>1.3</v>
      </c>
      <c r="H18" s="37">
        <f t="shared" si="0"/>
        <v>2.6</v>
      </c>
    </row>
    <row r="19" spans="1:8" ht="15.75" x14ac:dyDescent="0.25">
      <c r="A19" s="18" t="s">
        <v>40</v>
      </c>
      <c r="B19" s="30">
        <v>126</v>
      </c>
      <c r="C19" s="28" t="s">
        <v>29</v>
      </c>
      <c r="D19" s="3"/>
      <c r="E19" s="3"/>
      <c r="F19" s="35" t="s">
        <v>20</v>
      </c>
      <c r="G19" s="36">
        <v>1.8</v>
      </c>
      <c r="H19" s="37">
        <f t="shared" si="0"/>
        <v>3.6</v>
      </c>
    </row>
    <row r="20" spans="1:8" ht="15.75" x14ac:dyDescent="0.25">
      <c r="A20" s="18" t="s">
        <v>41</v>
      </c>
      <c r="B20" s="30">
        <f>((B17/3)*$B$18)/2000</f>
        <v>194.41203792615923</v>
      </c>
      <c r="C20" s="28" t="s">
        <v>26</v>
      </c>
      <c r="D20" s="3"/>
      <c r="E20" s="3"/>
      <c r="F20" s="35" t="s">
        <v>21</v>
      </c>
      <c r="G20" s="36">
        <v>2.25</v>
      </c>
      <c r="H20" s="37">
        <f t="shared" si="0"/>
        <v>4.5</v>
      </c>
    </row>
    <row r="21" spans="1:8" ht="15.75" x14ac:dyDescent="0.25">
      <c r="A21" s="27" t="s">
        <v>42</v>
      </c>
      <c r="B21" s="19">
        <f>B20*B12</f>
        <v>291.61805688923886</v>
      </c>
      <c r="C21" s="28" t="s">
        <v>26</v>
      </c>
      <c r="D21" s="3"/>
      <c r="E21" s="3"/>
      <c r="F21" s="35" t="s">
        <v>22</v>
      </c>
      <c r="G21" s="36">
        <v>2.85</v>
      </c>
      <c r="H21" s="37">
        <f t="shared" si="0"/>
        <v>5.7</v>
      </c>
    </row>
    <row r="22" spans="1:8" ht="15.75" x14ac:dyDescent="0.25">
      <c r="B22" s="20"/>
      <c r="C22" s="3"/>
      <c r="D22" s="3"/>
      <c r="E22" s="3"/>
      <c r="F22" s="3"/>
      <c r="G22" s="4"/>
    </row>
    <row r="23" spans="1:8" ht="15.75" x14ac:dyDescent="0.25">
      <c r="B23" s="21"/>
      <c r="C23" s="3"/>
      <c r="D23" s="3"/>
      <c r="E23" s="3"/>
      <c r="F23" s="4"/>
    </row>
    <row r="24" spans="1:8" ht="15.75" x14ac:dyDescent="0.25">
      <c r="A24" s="22" t="s">
        <v>15</v>
      </c>
      <c r="B24" s="25"/>
      <c r="C24" s="24"/>
      <c r="D24" s="3"/>
      <c r="E24" s="3"/>
      <c r="F24" s="3"/>
    </row>
    <row r="25" spans="1:8" ht="15.75" x14ac:dyDescent="0.25">
      <c r="A25" s="18" t="s">
        <v>39</v>
      </c>
      <c r="B25" s="19">
        <f>2*B17</f>
        <v>686.16013385703252</v>
      </c>
      <c r="C25" s="38" t="s">
        <v>27</v>
      </c>
      <c r="D25" s="3"/>
      <c r="E25" s="3"/>
      <c r="F25" s="3"/>
    </row>
    <row r="26" spans="1:8" ht="15.75" x14ac:dyDescent="0.25">
      <c r="A26" s="18" t="s">
        <v>43</v>
      </c>
      <c r="B26" s="19">
        <f>B21*2</f>
        <v>583.23611377847772</v>
      </c>
      <c r="C26" s="38" t="s">
        <v>26</v>
      </c>
      <c r="D26" s="3"/>
      <c r="E26" s="3"/>
      <c r="F26" s="3"/>
    </row>
    <row r="27" spans="1:8" ht="15.75" x14ac:dyDescent="0.25">
      <c r="A27" s="24"/>
      <c r="B27" s="25"/>
      <c r="C27" s="24"/>
      <c r="D27" s="3"/>
      <c r="E27" s="3"/>
      <c r="F27" s="4"/>
    </row>
    <row r="28" spans="1:8" ht="15.75" x14ac:dyDescent="0.25">
      <c r="A28" s="22" t="s">
        <v>16</v>
      </c>
      <c r="B28" s="26"/>
      <c r="C28" s="23"/>
    </row>
  </sheetData>
  <sheetProtection sheet="1" objects="1" scenarios="1"/>
  <protectedRanges>
    <protectedRange sqref="B5:B10" name="Range1"/>
  </protectedRanges>
  <phoneticPr fontId="7" type="noConversion"/>
  <dataValidations count="1">
    <dataValidation type="list" allowBlank="1" showInputMessage="1" showErrorMessage="1" sqref="B10">
      <formula1>$F$16:$F$21</formula1>
    </dataValidation>
  </dataValidations>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 zoomScale="75" workbookViewId="0">
      <selection activeCell="N1" sqref="N1"/>
    </sheetView>
  </sheetViews>
  <sheetFormatPr defaultRowHeight="12.75" x14ac:dyDescent="0.2"/>
  <sheetData/>
  <phoneticPr fontId="7"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Riprap @ Bridge Abutment</vt:lpstr>
      <vt:lpstr>Riprap PPG</vt:lpstr>
    </vt:vector>
  </TitlesOfParts>
  <Company>SC Department of Transportation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Sease, Jimmy</dc:creator>
  <cp:lastModifiedBy>Sease, Jimmy</cp:lastModifiedBy>
  <cp:lastPrinted>2012-04-12T16:26:41Z</cp:lastPrinted>
  <dcterms:created xsi:type="dcterms:W3CDTF">2007-06-12T18:00:01Z</dcterms:created>
  <dcterms:modified xsi:type="dcterms:W3CDTF">2012-04-12T16:26:51Z</dcterms:modified>
</cp:coreProperties>
</file>